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9020" windowHeight="12225" activeTab="3"/>
  </bookViews>
  <sheets>
    <sheet name="2017" sheetId="1" r:id="rId1"/>
    <sheet name="среднегодовые значения на сайт" sheetId="2" r:id="rId2"/>
    <sheet name="стр.1_3           1 ПГ 2017" sheetId="3" r:id="rId3"/>
    <sheet name="стр.1_3            2ПГ 2017" sheetId="4" r:id="rId4"/>
    <sheet name="ценовые категории" sheetId="5" r:id="rId5"/>
  </sheets>
  <definedNames>
    <definedName name="_xlnm.Print_Area" localSheetId="2">'стр.1_3           1 ПГ 2017'!$A$1:$DD$71</definedName>
  </definedNames>
  <calcPr fullCalcOnLoad="1"/>
</workbook>
</file>

<file path=xl/comments1.xml><?xml version="1.0" encoding="utf-8"?>
<comments xmlns="http://schemas.openxmlformats.org/spreadsheetml/2006/main">
  <authors>
    <author>Елена Вильевна</author>
  </authors>
  <commentList>
    <comment ref="BV58" authorId="0">
      <text>
        <r>
          <rPr>
            <b/>
            <sz val="8"/>
            <rFont val="Tahoma"/>
            <family val="2"/>
          </rPr>
          <t>Елена Вильевна:</t>
        </r>
        <r>
          <rPr>
            <sz val="8"/>
            <rFont val="Tahoma"/>
            <family val="2"/>
          </rPr>
          <t xml:space="preserve">
среднеарифметический тариф</t>
        </r>
      </text>
    </comment>
  </commentList>
</comments>
</file>

<file path=xl/comments2.xml><?xml version="1.0" encoding="utf-8"?>
<comments xmlns="http://schemas.openxmlformats.org/spreadsheetml/2006/main">
  <authors>
    <author>Елена Вильевна</author>
  </authors>
  <commentList>
    <comment ref="BJ17" authorId="0">
      <text>
        <r>
          <rPr>
            <b/>
            <sz val="8"/>
            <rFont val="Tahoma"/>
            <family val="2"/>
          </rPr>
          <t>Елена Вильевна:</t>
        </r>
        <r>
          <rPr>
            <sz val="8"/>
            <rFont val="Tahoma"/>
            <family val="2"/>
          </rPr>
          <t xml:space="preserve">
с учетом НДС</t>
        </r>
      </text>
    </comment>
    <comment ref="BJ20" authorId="0">
      <text>
        <r>
          <rPr>
            <b/>
            <sz val="8"/>
            <rFont val="Tahoma"/>
            <family val="2"/>
          </rPr>
          <t>Елена Вильевна:</t>
        </r>
        <r>
          <rPr>
            <sz val="8"/>
            <rFont val="Tahoma"/>
            <family val="2"/>
          </rPr>
          <t xml:space="preserve">
с учетом НДС</t>
        </r>
      </text>
    </comment>
    <comment ref="BJ22" authorId="0">
      <text>
        <r>
          <rPr>
            <b/>
            <sz val="8"/>
            <rFont val="Tahoma"/>
            <family val="2"/>
          </rPr>
          <t>Елена Вильевна:</t>
        </r>
        <r>
          <rPr>
            <sz val="8"/>
            <rFont val="Tahoma"/>
            <family val="2"/>
          </rPr>
          <t xml:space="preserve">
с учетом НДС</t>
        </r>
      </text>
    </comment>
  </commentList>
</comments>
</file>

<file path=xl/comments3.xml><?xml version="1.0" encoding="utf-8"?>
<comments xmlns="http://schemas.openxmlformats.org/spreadsheetml/2006/main">
  <authors>
    <author>Елена Вильевна</author>
  </authors>
  <commentList>
    <comment ref="BJ17" authorId="0">
      <text>
        <r>
          <rPr>
            <b/>
            <sz val="8"/>
            <rFont val="Tahoma"/>
            <family val="2"/>
          </rPr>
          <t>Елена Вильевна:</t>
        </r>
        <r>
          <rPr>
            <sz val="8"/>
            <rFont val="Tahoma"/>
            <family val="2"/>
          </rPr>
          <t xml:space="preserve">
с учетом НДС</t>
        </r>
      </text>
    </comment>
  </commentList>
</comments>
</file>

<file path=xl/comments4.xml><?xml version="1.0" encoding="utf-8"?>
<comments xmlns="http://schemas.openxmlformats.org/spreadsheetml/2006/main">
  <authors>
    <author>Елена Вильевна</author>
  </authors>
  <commentList>
    <comment ref="BJ16" authorId="0">
      <text>
        <r>
          <rPr>
            <b/>
            <sz val="8"/>
            <rFont val="Tahoma"/>
            <family val="2"/>
          </rPr>
          <t>Елена Вильевна:</t>
        </r>
        <r>
          <rPr>
            <sz val="8"/>
            <rFont val="Tahoma"/>
            <family val="2"/>
          </rPr>
          <t xml:space="preserve">
с учетом НДС</t>
        </r>
      </text>
    </comment>
  </commentList>
</comments>
</file>

<file path=xl/sharedStrings.xml><?xml version="1.0" encoding="utf-8"?>
<sst xmlns="http://schemas.openxmlformats.org/spreadsheetml/2006/main" count="870" uniqueCount="224">
  <si>
    <t>Примечание:</t>
  </si>
  <si>
    <t>ИНН:</t>
  </si>
  <si>
    <t>КПП:</t>
  </si>
  <si>
    <t>х</t>
  </si>
  <si>
    <t>к приказу Федеральной службы по тарифам</t>
  </si>
  <si>
    <t>от 24 октября 2014 г. № 1831-э</t>
  </si>
  <si>
    <t>Ед. изм.</t>
  </si>
  <si>
    <t>Приложение 5</t>
  </si>
  <si>
    <t>Форма раскрытия информации субъектами рынков</t>
  </si>
  <si>
    <t>электрической энергии и мощности, являющимися</t>
  </si>
  <si>
    <t>субъектами естественных монополий *</t>
  </si>
  <si>
    <t>Наименование</t>
  </si>
  <si>
    <t>организации</t>
  </si>
  <si>
    <t>Диффе-ренциация</t>
  </si>
  <si>
    <t>ВН1</t>
  </si>
  <si>
    <t>ВН</t>
  </si>
  <si>
    <t>СН1</t>
  </si>
  <si>
    <t>СН2</t>
  </si>
  <si>
    <t>НН</t>
  </si>
  <si>
    <t>Комментарии</t>
  </si>
  <si>
    <t>Руб./МВтч</t>
  </si>
  <si>
    <t>1. Тариф для населения</t>
  </si>
  <si>
    <t>1.1. цена закупки электрической энергии для населения</t>
  </si>
  <si>
    <t>1.2. стоимость услуг по передаче электрической энергии для населения</t>
  </si>
  <si>
    <t>1.3. стоимость иных услуг, оказание которых является неотъемлемой частью поставки электрической энергии потребителю</t>
  </si>
  <si>
    <t>1.4. сбытовая надбавка гарантирующего поставщика</t>
  </si>
  <si>
    <t>2. Среднегодовая цена на электрическую энергию по договору энергоснабжения, 1 ценовая категория</t>
  </si>
  <si>
    <t>2.1. в том числе цена закупки электрической энергии</t>
  </si>
  <si>
    <t>2.2. в том числе стоимость услуг по передаче электрической энергии</t>
  </si>
  <si>
    <t>2.3. в том числе стоимость иных услуг, оказание которых является неотъемлемой частью поставки электрической энергии потребителю</t>
  </si>
  <si>
    <t>2.4. в том числе сбытовая надбавка гарантирующего поставщика</t>
  </si>
  <si>
    <t>День</t>
  </si>
  <si>
    <t>Ночь</t>
  </si>
  <si>
    <t>Пик</t>
  </si>
  <si>
    <t>Полупик</t>
  </si>
  <si>
    <t>3. Среднегодовая цена на электрическую энергию по договору энергоснабжения, 2 ценовая категория</t>
  </si>
  <si>
    <t>3.1. в том числе цена закупки электрической энергии</t>
  </si>
  <si>
    <t>3.2. в том числе стоимость услуг по передаче электрической энергии</t>
  </si>
  <si>
    <t>3.3. в том числе стоимость иных услуг, оказание которых является неотъемлемой частью поставки электрической энергии потребителю</t>
  </si>
  <si>
    <t>3.4. в том числе сбытовая надбавка гарантирующего поставщика</t>
  </si>
  <si>
    <t>электричес-кая энергия</t>
  </si>
  <si>
    <t>мощность</t>
  </si>
  <si>
    <t>4. Среднегодовая цена на электрическую энергию по договору энергоснабжения, 3 ценовая категория</t>
  </si>
  <si>
    <t>4.1. в том числе цена закупки электрической энергии</t>
  </si>
  <si>
    <t>4.2. в том числе стоимость услуг по передаче электрической энергии</t>
  </si>
  <si>
    <t>4.3. в том числе стоимость иных услуг, оказание которых является неотъемлемой частью поставки электрической энергии потребителю</t>
  </si>
  <si>
    <t>4.4. в том числе сбытовая надбавка гарантирующего поставщика</t>
  </si>
  <si>
    <t>5. Среднегодовая цена на электрическую энергию по договору энергоснабжения, 4 ценовая категория</t>
  </si>
  <si>
    <t>5.1. в том числе цена закупки электрической энергии</t>
  </si>
  <si>
    <t>5.2. в том числе стоимость услуг по передаче электрической энергии</t>
  </si>
  <si>
    <t>5.3. в том числе стоимость иных услуг, оказание которых является неотъемлемой частью поставки электрической энергии потребителю</t>
  </si>
  <si>
    <t>5.4. в том числе сбытовая надбавка гарантирующего поставщика</t>
  </si>
  <si>
    <t>6. Среднегодовая цена на электрическую энергию по договору энергоснабжения, 5 ценовая категория</t>
  </si>
  <si>
    <t>6.1. в том числе цена закупки электрической энергии</t>
  </si>
  <si>
    <t>6.2. в том числе стоимость услуг по передаче электрической энергии</t>
  </si>
  <si>
    <t>6.3. в том числе стоимость иных услуг, оказание которых является неотъемлемой частью поставки электрической энергии потребителю</t>
  </si>
  <si>
    <t>6.4. в том числе сбытовая надбавка гарантирующего поставщика</t>
  </si>
  <si>
    <t>7. Среднегодовая цена на электрическую энергию по договору энергоснабжения, 6 ценовая категория</t>
  </si>
  <si>
    <t>7.1. в том числе цена закупки электрической энергии</t>
  </si>
  <si>
    <t>7.2. в том числе стоимость услуг по передаче электрической энергии</t>
  </si>
  <si>
    <t>потери</t>
  </si>
  <si>
    <t>содержание</t>
  </si>
  <si>
    <t>Руб./МВт
в месяц</t>
  </si>
  <si>
    <t>7.3. в том числе стоимость иных услуг, оказание которых является неотъемлемой частью поставки электрической энергии потребителю</t>
  </si>
  <si>
    <t>7.4. в том числе сбытовая надбавка гарантирующего поставщика</t>
  </si>
  <si>
    <t>Показатель</t>
  </si>
  <si>
    <r>
      <t>____</t>
    </r>
    <r>
      <rPr>
        <sz val="10"/>
        <rFont val="Times New Roman"/>
        <family val="1"/>
      </rPr>
      <t>*</t>
    </r>
    <r>
      <rPr>
        <sz val="10"/>
        <color indexed="9"/>
        <rFont val="Times New Roman"/>
        <family val="1"/>
      </rPr>
      <t>_</t>
    </r>
    <r>
      <rPr>
        <sz val="10"/>
        <rFont val="Times New Roman"/>
        <family val="1"/>
      </rPr>
      <t>Заполняется субъектами естественных монополий, которым присвоен статус гарантирующего поставщика.</t>
    </r>
  </si>
  <si>
    <t>ОАО "Магаданэлектросеть"</t>
  </si>
  <si>
    <t>не устанавливается</t>
  </si>
  <si>
    <t>ПЕРВАЯ ЦЕНОВАЯ КАТЕГОРИЯ</t>
  </si>
  <si>
    <t>Потребители, которые не уведомили гарантирующего поставщика о выборе категории рассчитываются по первой ценовой категории (в случае, если расчеты в предыдущем году производил по другой ценовой категории, то автоматически эта ценовая категория переходит для него и на следующий год. Исключение здесь составляет только период 2011/2012г., если в 2011г. когда у потребителя не было соответствующих приборов учета но он рассчитывался по двухставочному тарифу, то в 1 квартале 2012г. он мог рассчитываться по 4 ценовой категории).</t>
  </si>
  <si>
    <t>Пример расчета:</t>
  </si>
  <si>
    <t>В том случае, когда потребитель не отправляет уведомление об изменениях, первая ценовая категория продолжает действовать при расчетах стоимости электроэнергии на каждый последующий календарный год. Поэтому, если вам необходимо сменить ценовую категорию, то следует своевременно сообщать об этом в компанию, обеспечивающую вас электроэнергией.</t>
  </si>
  <si>
    <t>Объем потребления за месяц составил 1000 кВт.ч;</t>
  </si>
  <si>
    <t>Цена для первой ценовой категории (рассчитывается гарантирующим поставщиком) составила 3.8 руб. без учета НДС;</t>
  </si>
  <si>
    <t>Стоимость потребления электроэнергии за месяц равна: 1000*3,8=3800 руб. без учета НДС;</t>
  </si>
  <si>
    <t>ВТОРАЯ ЦЕНОВАЯ КАТЕГОРИЯ (2 ЦЕНОВАЯ КАТЕГОРИЯ)</t>
  </si>
  <si>
    <t>Вторая ценовая категория - </t>
  </si>
  <si>
    <t>Стоит отметить, что для того, чтобы потребитель смог выбрать вторую ценовую категорию, счетчики электроэнергии, которые у него установлены должны обеспечивать возможность учета электроэнергии по зонам суток (многотарифны1 прибор учета). Такой прибор учета стоит от 1500 рублей за шт.</t>
  </si>
  <si>
    <t>Интервалы тарифных зон суток (час, с которого начинается тот или иной диапазон и час в который заканчивается) устанавливается СО ЕЭС соответствующим приказом на каждый год для каждого субъекта РФ. Текст этого приказа на 2012 г. Вы можете найти в разделе "Нормативные документы"</t>
  </si>
  <si>
    <t>Пример расчета для второй ценовой категории:</t>
  </si>
  <si>
    <t>Объем потребления за месяц – 1000 кВт.ч., в т.ч. по зонам суток: пик – 250 кВт.ч; полупик – 200 кВт.чи ночь – 550 кВт.ч.</t>
  </si>
  <si>
    <t>Цена для второй ценовой категории: пик – 5,7 руб. за кВт.ч.; полупик – 4,2 руб. за кВт.ч.; ночь – 2,5 руб. за кВт.ч.</t>
  </si>
  <si>
    <t>Стоимость пик = 250*5,7 = 1 425 руб. без НДС;</t>
  </si>
  <si>
    <t>Стоимость полупик: = 200*4,2 = 840 руб. без НДС;</t>
  </si>
  <si>
    <t>Стоимость ночь = 550*2,5=1375 руб. без НДС.</t>
  </si>
  <si>
    <t>Стоимость всего = стоимость пик + стоимость полупик + стоимость ночь = 1425+840+1375=3640 руб. без НДС.</t>
  </si>
  <si>
    <t>ТРЕТЬЯ - ШЕСТАЯ ЦЕНОВАЯ КАТЕГОРИИ (3-6 ЦЕНОВАЯ КАТЕГОРИЯ)</t>
  </si>
  <si>
    <t>Для того, чтобы понять отличие 3,5 от 4 и 6 ценовых категорий необходимо  пояснить, что тариф на услугу по передаче электроэнергии по электрическим сетям это около 50% всей конечной цены на электроэнергии для любой ценовой категории. Он утверждается местным органом исполнительной власти в области государственного регулирования тарифов и может разделяться на следующие виды:</t>
  </si>
  <si>
    <t>1.    Одноставончый;</t>
  </si>
  <si>
    <t>2.    Двухставочный.</t>
  </si>
  <si>
    <t>Как понятно из названия вида тарифа, одноставочный тариф устанавливается за для каждого кВт.ч. передаваемой энергии и включает в себя все затраты на транспорт электроэнергии. Двухставочный тариф разделяется на ставку за электроэнергию и ставку за мощность и суммарно также включает в себя все затраты на транспорт электроэнергии.</t>
  </si>
  <si>
    <t>Выбирая тот или иной тариф на оказание услуг по передаче электроэнергии, потребитель выбирает возможные применяемые в отношении него ценовые категории. Если он выбрал одноставочный тариф на оказание услуг по передаче электроэнергии, то может затем выбрать 1,2,3 или 5 ценовую категорию. Если двухставоный – то только 4 или 6 ценовую категорию (подробнее о порядке выбора ценовой категории рассмотрено в соответствующем разделе сайта). </t>
  </si>
  <si>
    <t>Но вернемся к порядку расчетов в третьей-шестой ценовой категории:  расчеты за электроэнергию в этих ценовых категориях производятся для каждого часа отдельно, а расчеты за мощность – для значения в целом за месяц.</t>
  </si>
  <si>
    <t>Возникает вопрос, как же определяется объем потребленной электроэнергии за каждый час месяца и как определить величину мощности за месяц в целом. </t>
  </si>
  <si>
    <t>По электроэнергии все очень просто – существуют многотарифные счетчики, которые хранят в своей памяти почасовое потребление электроэнергии за несколько месяцев. Необходимо только по ИК-порту или при помощи флешки сбросить его показания на компьютер и все данные будут на руках.</t>
  </si>
  <si>
    <t>Стоит отметить, что в соответствии с внесенными изменениями Постановлением Правительства РФ от  04.05.2012 №442, порядок расчета мощности и ее стоимости для 3 и  5 ценовой категории отличается от порядка для четвертой и шестой ценовой категории:</t>
  </si>
  <si>
    <t>Потребляемая мощность в определенный час это есть потребление электроэнергии за этот же час. Например, с 19-00 по 20-00 Ваш счетчик электроэнергии показал потребление 5 кВт.ч, значит Ваша потребляемая мощность в этот час составила 5 Квт.</t>
  </si>
  <si>
    <t>Для третьей и пятой ценовой категории мощность считается очень просто: в рабочие дни месяца берется потребление электроэнергии в отчётный час (эти часы публикуются на сайте ОАО «АТС» и сайте ГП - атс часы пиковой нагрузки), далее это потребление суммируется и полученная сумма делится на количество рабочих дней в месяце (среднее арифметическое). Эта мощность предъявляется по цене покупки с оптового рынка электроэнергии увеличенную на процент сбытовой надбавки. Для удобства будем называть ее мощность, оплачиваемая на оптовый рынок.</t>
  </si>
  <si>
    <t>А для четвертой и шестой ценовой категории рассчитывается две мощности: мощность, оплачиваемая на оптовый рынок и передаваемая мощность. При этом мощность, оплачиваемая на оптовый рынок считается по вышеуказанному принципу, а передаваемая мощность считается следующим образом: в рабочие дни месяца в определенный  диапазон часов (например, с 9 до 11 и с 15 до 20), установленный приказом Системного Оператора выбирается максимальное потребление электроэнергии - плановые часы пиковой нагрузки 2014 (или иного периода), далее это потребление суммируется и полученная сумма делится на количество рабочих дней в месяце (среднее арифметическое). Таким образом, передаваемая мощность будет всегда не ниже мощности, оплачиваемой на оптовый рынок.    </t>
  </si>
  <si>
    <t>В примерах ниже предлагается рассмотреть порядок расчетов для 3 -  6 ценовых категорий.</t>
  </si>
  <si>
    <t>ТРЕТЬЯ ЦЕНОВАЯ КАТЕГОРИЯ</t>
  </si>
  <si>
    <t>3 ценовая категория:</t>
  </si>
  <si>
    <t>Существуют цены для каждого часа электроэнергии и цена для мощности в целом. Причем цены на электроэнергию для третьей ценовой категории включают в себя составляющую транспортировки электроэнергии до потребителя (так сказать цену доставки электроэнергию) а цена на мощность  - не включает. Стоит отметить, что цены на электроэнергию по 1 и 2 ц.к. по умолчанию включают в себя составляющую транспортировки электроэнергии до потребителя.</t>
  </si>
  <si>
    <t>Пример расчета для третьей ценовой категории:</t>
  </si>
  <si>
    <t>Потребление в целом за месяц составило 1000 кВт.ч, в т.ч. по часам: </t>
  </si>
  <si>
    <t>1 числа с 00-00 до 01-00 – 1 кВт.ч; </t>
  </si>
  <si>
    <t>            с 1-00 до 2-00 – 1 кВт.ч. </t>
  </si>
  <si>
    <t>                   и т.д.</t>
  </si>
  <si>
    <t>30 числа с 22-00 по 23-00 – 2 кВт.ч.</t>
  </si>
  <si>
    <t>              С 23-00 по 24-00 – 1 кВт.ч.</t>
  </si>
  <si>
    <t>Цены на электроэнергию для каждого часа:     </t>
  </si>
  <si>
    <t>1 числа с 00-00 до 01-00 – 2,80 руб. за  кВт.ч без НДС; </t>
  </si>
  <si>
    <t>            с 1-00 до 2-00 – 2,81 руб. за  кВт.ч без НДС;</t>
  </si>
  <si>
    <t>30 числа с 22-00 по 23-00 – 2,88 руб. за  кВт.ч без НДС;</t>
  </si>
  <si>
    <t>              С 23-00 по 24-00 – 2,76 руб. за  кВт.ч без НДС;</t>
  </si>
  <si>
    <t>Мощность, оплачиваемая на оптовый рынок и определенная по указанному ниже порядку, составила 1,5 кВт.</t>
  </si>
  <si>
    <t>Расчет мощности, который предполагает 3 ценовая категория, очень прост: в рабочие дни месяца берется потребление электроэнергии в отчётный час (эти часы публикуются на сайте ОАО «АТС» и сайте ГП), далее это потребление суммируется и полученная сумма делится на количество рабочих дней в месяце (среднее арифметическое). Например, отчетный час 1 числа - 20 час, 2 числа - 21 час, 3 числа - 20 час и т.д.). Потребление в эти часы складывается и полученная сумма делится на количество рабочих дней в месяце. В итоге получается величина мощности, оплачиваемая на оптовый рынок электроэнергии. </t>
  </si>
  <si>
    <t>Цена на мощность составила 250 руб. за кВт.</t>
  </si>
  <si>
    <t>Стоимость электроэнергии при 3-й ценовой категории определяется для каждого часа:</t>
  </si>
  <si>
    <t>1 числа с 00-00 до 01-00: 1*2,80 = 2,8 руб. без НДС; </t>
  </si>
  <si>
    <t>            с 1-00 до 2-00: 1*2,81 = 2,81 руб. без НДС; </t>
  </si>
  <si>
    <t>30 числа с 22-00 по 23-00: 1*2,88 = 2,88 руб. без НДС;</t>
  </si>
  <si>
    <t>              С 23-00 по 24-00: 1*2,76 = 2,76 руб. без НДС;</t>
  </si>
  <si>
    <t>Стоимость электроэнергии таким образом определяется для каждого часа отдельно, далее суммируется по всем часам. </t>
  </si>
  <si>
    <t>В итоге за месяц стоимость электроэнергии равна 2800 руб. без НДС.</t>
  </si>
  <si>
    <t>Стоимость мощности = 1,5 * 250 = 375 руб. без НДС. </t>
  </si>
  <si>
    <t>Стоимость потребления всего = стоимость электроэнергии + стоимость мощности = 2800+375 = 3175 руб. без НДС.</t>
  </si>
  <si>
    <t>Третья ценовая категория, как и четвертая, пятая и шестая, вправе использоваться потребителем в расчетном периоде при условии уведомления поставщика электроэнергии за 10 рабочих дней до начала расчетного периода.  При этом поставщик обязан производить все расчеты по указанной в уведомлении ценовой категории.</t>
  </si>
  <si>
    <t>ЧЕТВЕРТАЯ ЦЕНОВАЯ КАТЕГОРИЯ</t>
  </si>
  <si>
    <t>Отличие четвертой ценовой категории от третьей всего лишь в том, что как уже упоминалось выше, в третьей ценовой категории цена на электроэнергию включает в себя составляющую транспортировки электроэнергии до потребителя (так сказать цену доставки электроэнергии), а цена на мощность  - не включает. В четвертой же ценовой категории все немного иначе.</t>
  </si>
  <si>
    <t>Потребителю, выбравшему 4 ценовую категорию, предъявляются к оплате следующие составляющие:</t>
  </si>
  <si>
    <t>Электроэнергия по каждому часу, при этом ее цена включает оплату транспорта только частично (составляющую на оплату электроэнергии двухставочного тарифа на оказание услуг по передаче электроэнергии по электрическим сетям. Что такое двухставочный тариф на оказание услуг по передаче электроэнергии рассмотрено выше);</t>
  </si>
  <si>
    <t>Мощность, оплачиваемая на оптовый рынок. Ее цена не включает оплату транспорта электроэнергии;</t>
  </si>
  <si>
    <t>Передаваемая мощность. Ее цена это и есть ставка за мощность двухставочного тарифа на оказание услуг по передаче электроэнергии по электрическим сетям.</t>
  </si>
  <si>
    <t>Пример расчета (4 ценовая категория):</t>
  </si>
  <si>
    <t>Потребление в целом за месяц составило 1000 кВт.ч, в т.ч. по часам: </t>
  </si>
  <si>
    <t>1 числа с 00-00 до 01-00 – 1 кВт.ч; </t>
  </si>
  <si>
    <t>Цены на электроэнергию для каждого часа:     </t>
  </si>
  <si>
    <t>1 числа с 00-00 до 01-00 – 1,30 руб. за  кВт.ч без НДС; </t>
  </si>
  <si>
    <t>            с 1-00 до 2-00 – 1,31 руб. за  кВт.ч без НДС;</t>
  </si>
  <si>
    <t>30 числа с 22-00 по 23-00 – 1,38 руб. за  кВт.ч без НДС;</t>
  </si>
  <si>
    <t>              С 23-00 по 24-00 – 1,36 руб. за  кВт.ч без НДС;</t>
  </si>
  <si>
    <t>Мощность оплачиваемая на оптовый рынок считается очень просто: в рабочие дни месяца берется потребление электроэнергии в отчётный час (эти часы публикуются на сайте ОАО «АТС» и сайте ГП), далее это потребление суммируется и полученная сумма делится на количество рабочих дней в месяце (среднее арифметическое). Например, отчетный час 1 числа - 20 час, 2 числа - 21 час, 3 числа - 20 час и т.д.). Потребление в эти часы складывается и полученная сумма делится на количество рабочих дней в месяце. В итоге получается величина мощности, оплачиваемая на оптовый рынок электроэнергии.</t>
  </si>
  <si>
    <t>Цена на мощность, оплачиваемая на оптовый рынок составила 250 руб. за кВт.</t>
  </si>
  <si>
    <t>Сетевая мощность, определенная по указанному ниже порядку составила 1,6 кВт.</t>
  </si>
  <si>
    <t>Сетевая мощность при четвертой ценовой категории считается немного иначе: в теже самые рабочие дни месяца, но в определенном диапазоне часов, который утвержден системным оператором (эти часы называются "плановые часы пиковой нагрузки" и утверждаются на весь год и их можно посмотреть в разделе сайта "Нормативные документы") выбирается максимальное часовое потребление электроэнергии, далее это максимальное потребление суммируется и полученная сумма делится на количество рабочих дней в месяце (среднее арифметическое). Например, системным оператором установлен даипазон часов с 8 до 11 и с 16 до 22 ежедневно, максимальное почасовое потребление электроэнергии в этом диапазоне 1 числа в 10 часов, 2 числа - в 18 часов, 3 числа - в 21 час и т.д.). Потребление в эти часы складывается и полученная сумма делится на количество рабочих дней в месяце. В итоге получается величина мощности, оплачиваемая на оптовый рынок электроэнергии.</t>
  </si>
  <si>
    <t>Цена за сетевую мощность (которая равна ставке за мощность двухставочного тарифа на оказание услуг по передаче электроэнергии) равна 800 руб. за кВт.</t>
  </si>
  <si>
    <t>Стоимость электроэнергии при четвертой ценовой категории определяется для каждого часа:</t>
  </si>
  <si>
    <t>1 числа с 00-00 до 01-00: 1*1,30 = 1,3 руб. без НДС; </t>
  </si>
  <si>
    <t>            с 1-00 до 2-00: 1*1,31 = 1,31 руб. без НДС; </t>
  </si>
  <si>
    <t>30 числа с 22-00 по 23-00: 1*1,38 = 1,38 руб. без НДС;</t>
  </si>
  <si>
    <t>              С 23-00 по 24-00: 1*1,36 = 1,36 руб. без НДС;</t>
  </si>
  <si>
    <t>В итоге за месяц стоимость электроэнергии равна 1300 руб. без НДС.</t>
  </si>
  <si>
    <t>Стоимость мощности, оплачиваемой на оптовый рынок = 1,5 * 250 = 375 руб. без НДС. </t>
  </si>
  <si>
    <t>Стоимость сетевой мощности = 1280 руб. без НДС</t>
  </si>
  <si>
    <t>Стоимость потребления всего = стоимость электроэнергии + стоимость мощности, оплачиваемой на оптовый рынок + стоимость передаваемой мощности = 1300+375+1280 = 2955 руб. без НДС.</t>
  </si>
  <si>
    <t>Итак, основное отличие четвертой ценовой категории от третьей, это то, что для третьей ценовой категории стоимость транспорта электроэнергии включается полностью в стоимость электроэнергии (цена на мощность не содержит эту транспортную составляющую), а для четвертой ценовой категории стоимость транспорта электроэнергии включается как в стоимость электроэнергии, так и в стоимость мощности, путем добавление в расчеты передаваемой мощности. Другими словами цена на электроэнергию для четвертой ценовой категории значительно ниже, чем для третьей ценовой категории, но цена на мощность для четвертой ценовой категории будет выше, чем для третьей.</t>
  </si>
  <si>
    <t>ПЯТАЯ ЦЕНОВАЯ КАТЕГОРИЯ (5 ЦЕНОВАЯ КАТЕГОРИЯ)</t>
  </si>
  <si>
    <t>Пятая ценовая категория:</t>
  </si>
  <si>
    <t>Принцип расчетов в пятой ценовой категории очень схож с третьей, однако есть одно существенное отличие: потребитель должен планировать свое потребления на месяц по каждому часу и направлять эти данные поставщику заранее.</t>
  </si>
  <si>
    <t>Таким образом, если в третьей ценовой категории расчеты ведутся за фактические объемы потребления электроэнергии, то в пятой также  сначала рассчитываются фактические объемы потребления, а потом рассчитывается стоимость отклонений факта от плана.</t>
  </si>
  <si>
    <t>Стоит отметить, что цена для расчетов по факту в пятой ценовой категории примерно на 5-7% ниже, чем для третьей ценовой категории. Следовательно, если планировать потребление грамотно, то можно даже снизить конечную стоимость электроэнергии.</t>
  </si>
  <si>
    <t>Стоимость мощности для пятой ценовой категории рассчитывается также, как и для третьей ценовой категории.</t>
  </si>
  <si>
    <t>Пример расчета для пятой ценовой категории:</t>
  </si>
  <si>
    <t>Потребление в целом за месяц составило 1000 кВт.ч, (при плане 1100) в т.ч. по часам: </t>
  </si>
  <si>
    <t>1 числа с 00-00 до 01-00 – факт 1 кВт.ч; план 1,5 кВт.ч.</t>
  </si>
  <si>
    <t>            с 1-00 до 2-00 – факт 1 кВт.ч; план 0,8 кВт.ч.</t>
  </si>
  <si>
    <t>30 числа с 22-00 по 23-00 – факт 2 кВт.ч; план 1,5 кВт.ч.</t>
  </si>
  <si>
    <t>              С 23-00 по 24-00 – факт 1 кВт.ч; план 1,5 кВт.ч.</t>
  </si>
  <si>
    <t>1 числа с 00-00 до 01-00 – для факта - 2,65 руб. за кВт.ч; для недобора от плана  – 0,5; для перебора от плана 0,7 руб. за  кВт.ч без НДС; </t>
  </si>
  <si>
    <t>            с 1-00 до 2-00 – 2,60 руб. за кВт.ч; для недобора от плана  – 0,5; для перебора от плана 0,7 руб. за  кВт.ч без НДС;;</t>
  </si>
  <si>
    <t>30 числа с 22-00 по 23-00 – 2,70 руб. за кВт.ч; для недобора от плана  – 0,5; для перебора от плана 0,7 руб. за  кВт.ч без НДС;</t>
  </si>
  <si>
    <t>              С 23-00 по 24-00 – 2,52 руб. за  кВт.ч; для недобора от плана  – 0,5; для перебора от плана 0,7 руб. за  кВт.ч без НДС;;</t>
  </si>
  <si>
    <t>Мощность, определенная по указанному выше порядку, составила 1,5 кВт.</t>
  </si>
  <si>
    <t>Стоимость электроэнергии определяется для каждого часа :</t>
  </si>
  <si>
    <t>1 числа с 00-00 до 01-00:                                                     факт: 1*2,65 = 2,65 руб. без НДС; </t>
  </si>
  <si>
    <t>           Отклонение от плана (плата за недобор от плана): (1,5-1)*0,5=0,25 руб. без НДС;</t>
  </si>
  <si>
    <t>                                                                                            Итого: 2,65+0,25=2,9 руб. без НДС.</t>
  </si>
  <si>
    <t>            И т.д.</t>
  </si>
  <si>
    <t>В итоге за месяц стоимость электроэнергии равна 3000 руб. без НДС.</t>
  </si>
  <si>
    <t>Стоимость мощности = 1,5 * 250 = 375 руб. без НДС. </t>
  </si>
  <si>
    <t>Стоимость потребления всего = стоимость электроэнергии + стоимость мощности = 3000+375 = 3375 руб. без НДС.</t>
  </si>
  <si>
    <t>Шестая ценовая категория:</t>
  </si>
  <si>
    <t>Расчеты по шестой ценовой категории похожи на расчеты по четвертой ценовой категории. Единственное отличие (как и пятой от третьей ценовой категории) – это необходимость планировать почасовое потребление и предоставлять эти данные поставщику. Расчеты в шестой ценовой категории производятся как за фактические объемы потребления, так и за отклонение факта от плана. </t>
  </si>
  <si>
    <t>ШЕСТАЯ ЦЕНОВАЯ КАТЕГОРИЯ (6 ЦЕНОВАЯ КАТЕГОРИЯ)</t>
  </si>
  <si>
    <t>Вот и все основные принципы ценовых категорий. </t>
  </si>
  <si>
    <r>
      <t xml:space="preserve">1 ценовая категория – </t>
    </r>
    <r>
      <rPr>
        <sz val="10"/>
        <color indexed="10"/>
        <rFont val="Arial Cyr"/>
        <family val="0"/>
      </rPr>
      <t>расчеты</t>
    </r>
    <r>
      <rPr>
        <sz val="10"/>
        <rFont val="Arial Cyr"/>
        <family val="0"/>
      </rPr>
      <t xml:space="preserve"> по данному тарифу </t>
    </r>
    <r>
      <rPr>
        <sz val="10"/>
        <color indexed="10"/>
        <rFont val="Arial Cyr"/>
        <family val="0"/>
      </rPr>
      <t>осуществляются для объемов потребления, определенных в целом за месяц.</t>
    </r>
    <r>
      <rPr>
        <sz val="10"/>
        <rFont val="Arial Cyr"/>
        <family val="0"/>
      </rPr>
      <t xml:space="preserve"> По первой ценовой категории  рассчитывается большинство потребителей.</t>
    </r>
  </si>
  <si>
    <r>
      <rPr>
        <sz val="10"/>
        <color indexed="10"/>
        <rFont val="Arial Cyr"/>
        <family val="0"/>
      </rPr>
      <t>Расчеты</t>
    </r>
    <r>
      <rPr>
        <sz val="10"/>
        <rFont val="Arial Cyr"/>
        <family val="0"/>
      </rPr>
      <t xml:space="preserve"> во второй ценовой категории осуществляются </t>
    </r>
    <r>
      <rPr>
        <sz val="10"/>
        <color indexed="10"/>
        <rFont val="Arial Cyr"/>
        <family val="0"/>
      </rPr>
      <t>для каждой зоны суток отдельно</t>
    </r>
    <r>
      <rPr>
        <sz val="10"/>
        <rFont val="Arial Cyr"/>
        <family val="0"/>
      </rPr>
      <t>. Потом все полученные стоимости суммируются. Выделяют три зоны суток: пик, полупик и ночь. Соответственно ночью электроэнергия дешевле, однако в пиковые часы значительно дороже. Вторую ценовую категорию выбирают те потребители, которые имеют преимущественно ночной характер работы (пекарни, ночные клубы и т.д.).</t>
    </r>
  </si>
  <si>
    <r>
      <t xml:space="preserve">Если в первой и второй ценовых категориях категориях расчеты производились только за электрическую энергию (которая включала в себя автоматически и стоимость потребляемой  мощности), то </t>
    </r>
    <r>
      <rPr>
        <sz val="10"/>
        <color indexed="10"/>
        <rFont val="Arial Cyr"/>
        <family val="0"/>
      </rPr>
      <t>расчеты</t>
    </r>
    <r>
      <rPr>
        <sz val="10"/>
        <rFont val="Arial Cyr"/>
        <family val="0"/>
      </rPr>
      <t xml:space="preserve"> 3,4,5,6 ценовой категории </t>
    </r>
    <r>
      <rPr>
        <sz val="10"/>
        <color indexed="10"/>
        <rFont val="Arial Cyr"/>
        <family val="0"/>
      </rPr>
      <t>осуществляются как за электрическую энергию, так и за мощность</t>
    </r>
    <r>
      <rPr>
        <sz val="10"/>
        <rFont val="Arial Cyr"/>
        <family val="0"/>
      </rPr>
      <t>. Однако цена на электроэнергию может быть значительно ниже чем в  первой или второй ценовой категории.</t>
    </r>
  </si>
  <si>
    <t>отсутствуют потребители 3 ценовой категории, тариф не установлен</t>
  </si>
  <si>
    <t>отсутствуют потребители 4 ценовой категории, тариф не установлен</t>
  </si>
  <si>
    <t>отсутствуют потребители 6 ценовой категории, тариф не установлен</t>
  </si>
  <si>
    <t>отсутствуют потребители 5 ценовой категории, тариф не установлен</t>
  </si>
  <si>
    <r>
      <t xml:space="preserve">1. Тариф для населения </t>
    </r>
    <r>
      <rPr>
        <sz val="10.5"/>
        <rFont val="Times New Roman"/>
        <family val="1"/>
      </rPr>
      <t>(указывается с учетом НДС)</t>
    </r>
  </si>
  <si>
    <t>Дифференциация</t>
  </si>
  <si>
    <t>1.1. Одноставочный тариф</t>
  </si>
  <si>
    <t xml:space="preserve">1.2. Одноставочный тариф, дифференцированный по двум зонам суток </t>
  </si>
  <si>
    <t>Дневная зона (пиковая и полупиковая)</t>
  </si>
  <si>
    <t>Ночная зона</t>
  </si>
  <si>
    <t xml:space="preserve">1.3. Одноставочный тариф, дифференцированный по трем зонам суток </t>
  </si>
  <si>
    <t>Пиковая зона</t>
  </si>
  <si>
    <t>Полупиковая зона</t>
  </si>
  <si>
    <t>2. 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t>
  </si>
  <si>
    <t>2.1. Одноставочный тариф</t>
  </si>
  <si>
    <t xml:space="preserve">2.3. Одноставочный тариф, дифференцированный по трем зонам суток </t>
  </si>
  <si>
    <t xml:space="preserve">2.2. Одноставочный тариф, дифференцированный по двум зонам суток </t>
  </si>
  <si>
    <t>3. Население, проживающее в сельских населенных пунктах</t>
  </si>
  <si>
    <t>3.1. Одноставочный тариф</t>
  </si>
  <si>
    <t xml:space="preserve">3.2. Одноставочный тариф, дифференцированный по двум зонам суток </t>
  </si>
  <si>
    <t xml:space="preserve">3.3. Одноставочный тариф, дифференцированный по трем зонам суток </t>
  </si>
  <si>
    <r>
      <t xml:space="preserve">1. Население, за исключением указанного в </t>
    </r>
    <r>
      <rPr>
        <b/>
        <sz val="10"/>
        <color indexed="12"/>
        <rFont val="Times New Roman"/>
        <family val="1"/>
      </rPr>
      <t>пунктах 2</t>
    </r>
    <r>
      <rPr>
        <b/>
        <sz val="10"/>
        <rFont val="Times New Roman"/>
        <family val="1"/>
      </rPr>
      <t xml:space="preserve"> и </t>
    </r>
    <r>
      <rPr>
        <b/>
        <sz val="10"/>
        <color indexed="12"/>
        <rFont val="Times New Roman"/>
        <family val="1"/>
      </rPr>
      <t>3</t>
    </r>
  </si>
  <si>
    <t xml:space="preserve">4. Потребители, приравненные к населению </t>
  </si>
  <si>
    <t>4.1. Одноставочный тариф</t>
  </si>
  <si>
    <t xml:space="preserve">4.2. Одноставочный тариф, дифференцированный по двум зонам суток </t>
  </si>
  <si>
    <t xml:space="preserve">4.3. Одноставочный тариф, дифференцированный по трем зонам суток </t>
  </si>
  <si>
    <t>1.1. среднегодовая цена закупки электрической энергии для населения</t>
  </si>
  <si>
    <t>электрическая энергия</t>
  </si>
  <si>
    <t>АО "Магаданэлектросеть"</t>
  </si>
  <si>
    <t>1 полугодие 2017г</t>
  </si>
  <si>
    <t>2 полугодие 2017г</t>
  </si>
  <si>
    <r>
      <t xml:space="preserve">Регулируемый период: </t>
    </r>
    <r>
      <rPr>
        <u val="single"/>
        <sz val="11"/>
        <rFont val="Times New Roman"/>
        <family val="1"/>
      </rPr>
      <t xml:space="preserve"> 2017 год</t>
    </r>
  </si>
  <si>
    <t>тарифы утверждены приказом Департамента цен и тарифов администарции Магаданской области от 30.12.2016г. №59-1/э</t>
  </si>
  <si>
    <r>
      <t xml:space="preserve">Регулируемый период: </t>
    </r>
    <r>
      <rPr>
        <u val="single"/>
        <sz val="11"/>
        <rFont val="Times New Roman"/>
        <family val="1"/>
      </rPr>
      <t xml:space="preserve"> 2017год</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</si>
</sst>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
  </numFmts>
  <fonts count="58">
    <font>
      <sz val="10"/>
      <name val="Arial Cyr"/>
      <family val="0"/>
    </font>
    <font>
      <sz val="10"/>
      <name val="Times New Roman"/>
      <family val="1"/>
    </font>
    <font>
      <sz val="11"/>
      <name val="Times New Roman"/>
      <family val="1"/>
    </font>
    <font>
      <sz val="12"/>
      <name val="Times New Roman"/>
      <family val="1"/>
    </font>
    <font>
      <b/>
      <sz val="12"/>
      <name val="Times New Roman"/>
      <family val="1"/>
    </font>
    <font>
      <sz val="10"/>
      <color indexed="9"/>
      <name val="Times New Roman"/>
      <family val="1"/>
    </font>
    <font>
      <sz val="10.5"/>
      <name val="Times New Roman"/>
      <family val="1"/>
    </font>
    <font>
      <sz val="8"/>
      <name val="Tahoma"/>
      <family val="2"/>
    </font>
    <font>
      <b/>
      <sz val="8"/>
      <name val="Tahoma"/>
      <family val="2"/>
    </font>
    <font>
      <b/>
      <sz val="10"/>
      <name val="Arial Cyr"/>
      <family val="0"/>
    </font>
    <font>
      <sz val="10"/>
      <color indexed="10"/>
      <name val="Arial Cyr"/>
      <family val="0"/>
    </font>
    <font>
      <sz val="8"/>
      <name val="Times New Roman"/>
      <family val="1"/>
    </font>
    <font>
      <b/>
      <sz val="10.5"/>
      <name val="Times New Roman"/>
      <family val="1"/>
    </font>
    <font>
      <u val="single"/>
      <sz val="11"/>
      <name val="Times New Roman"/>
      <family val="1"/>
    </font>
    <font>
      <b/>
      <sz val="10"/>
      <name val="Times New Roman"/>
      <family val="1"/>
    </font>
    <font>
      <b/>
      <sz val="10"/>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63"/>
      <name val="Arial"/>
      <family val="2"/>
    </font>
    <font>
      <b/>
      <sz val="10"/>
      <color indexed="63"/>
      <name val="Arial"/>
      <family val="2"/>
    </font>
    <font>
      <i/>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1B1B1B"/>
      <name val="Arial"/>
      <family val="2"/>
    </font>
    <font>
      <b/>
      <sz val="10"/>
      <color rgb="FF1B1B1B"/>
      <name val="Arial"/>
      <family val="2"/>
    </font>
    <font>
      <i/>
      <sz val="10"/>
      <color rgb="FFFF0000"/>
      <name val="Arial Cyr"/>
      <family val="0"/>
    </font>
    <font>
      <sz val="10"/>
      <color rgb="FFFF0000"/>
      <name val="Arial Cyr"/>
      <family val="0"/>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8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6" fillId="0" borderId="0" xfId="0" applyFont="1" applyAlignment="1">
      <alignment/>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0" xfId="0" applyFont="1" applyBorder="1" applyAlignment="1">
      <alignment horizontal="center" vertical="top"/>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1" fillId="0" borderId="0" xfId="0" applyFont="1" applyAlignment="1">
      <alignment horizontal="left"/>
    </xf>
    <xf numFmtId="0" fontId="5" fillId="0" borderId="0" xfId="0" applyFont="1" applyAlignment="1">
      <alignment horizontal="left"/>
    </xf>
    <xf numFmtId="0" fontId="6" fillId="0" borderId="10" xfId="0" applyFont="1" applyBorder="1" applyAlignment="1">
      <alignment horizontal="center" vertical="center" wrapText="1"/>
    </xf>
    <xf numFmtId="0" fontId="53" fillId="0" borderId="0" xfId="0" applyFont="1" applyAlignment="1">
      <alignment horizontal="justify" vertical="center" wrapText="1"/>
    </xf>
    <xf numFmtId="0" fontId="9" fillId="0" borderId="0" xfId="0" applyFont="1" applyAlignment="1">
      <alignment/>
    </xf>
    <xf numFmtId="0" fontId="9" fillId="0" borderId="0" xfId="0" applyFont="1" applyAlignment="1">
      <alignment wrapText="1"/>
    </xf>
    <xf numFmtId="0" fontId="0" fillId="0" borderId="0" xfId="0" applyAlignment="1">
      <alignment wrapText="1"/>
    </xf>
    <xf numFmtId="0" fontId="54" fillId="0" borderId="0" xfId="0" applyFont="1" applyAlignment="1">
      <alignment vertical="center" wrapText="1"/>
    </xf>
    <xf numFmtId="0" fontId="55" fillId="0" borderId="0" xfId="0" applyFont="1" applyAlignment="1">
      <alignment wrapText="1"/>
    </xf>
    <xf numFmtId="0" fontId="56" fillId="0" borderId="0" xfId="0" applyFont="1" applyAlignment="1">
      <alignment wrapText="1"/>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177" fontId="1" fillId="0" borderId="0" xfId="0" applyNumberFormat="1" applyFont="1" applyAlignment="1">
      <alignment vertical="center"/>
    </xf>
    <xf numFmtId="177" fontId="1" fillId="0" borderId="0" xfId="0" applyNumberFormat="1" applyFont="1" applyAlignment="1">
      <alignment/>
    </xf>
    <xf numFmtId="177" fontId="2" fillId="0" borderId="0" xfId="0" applyNumberFormat="1" applyFont="1" applyAlignment="1">
      <alignment vertical="center"/>
    </xf>
    <xf numFmtId="177" fontId="2" fillId="0" borderId="0" xfId="0" applyNumberFormat="1" applyFont="1" applyAlignment="1">
      <alignment/>
    </xf>
    <xf numFmtId="177" fontId="2" fillId="0" borderId="0" xfId="0" applyNumberFormat="1" applyFont="1" applyAlignment="1">
      <alignment horizontal="left" vertical="center"/>
    </xf>
    <xf numFmtId="177" fontId="2" fillId="0" borderId="0" xfId="0" applyNumberFormat="1" applyFont="1" applyAlignment="1">
      <alignment horizontal="left"/>
    </xf>
    <xf numFmtId="177" fontId="1" fillId="0" borderId="0" xfId="0" applyNumberFormat="1" applyFont="1" applyAlignment="1">
      <alignment horizontal="left" vertical="center"/>
    </xf>
    <xf numFmtId="177" fontId="1" fillId="0" borderId="0" xfId="0" applyNumberFormat="1" applyFont="1" applyAlignment="1">
      <alignment horizontal="left"/>
    </xf>
    <xf numFmtId="0" fontId="6" fillId="0" borderId="0" xfId="0" applyFont="1" applyAlignment="1">
      <alignment vertical="center"/>
    </xf>
    <xf numFmtId="0" fontId="1" fillId="33" borderId="15" xfId="0" applyFont="1" applyFill="1" applyBorder="1" applyAlignment="1">
      <alignment horizontal="center" vertical="top" wrapText="1"/>
    </xf>
    <xf numFmtId="0" fontId="1" fillId="33" borderId="18"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6"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17" xfId="0" applyFont="1" applyFill="1" applyBorder="1" applyAlignment="1">
      <alignment horizontal="center" vertical="top" wrapText="1"/>
    </xf>
    <xf numFmtId="0" fontId="1" fillId="33" borderId="19" xfId="0" applyFont="1" applyFill="1" applyBorder="1" applyAlignment="1">
      <alignment horizontal="center" vertical="top" wrapText="1"/>
    </xf>
    <xf numFmtId="0" fontId="1" fillId="33" borderId="14" xfId="0" applyFont="1" applyFill="1" applyBorder="1" applyAlignment="1">
      <alignment horizontal="center" vertical="top" wrapText="1"/>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2" xfId="0" applyFont="1" applyBorder="1" applyAlignment="1">
      <alignment horizontal="center" vertical="top" wrapText="1"/>
    </xf>
    <xf numFmtId="0" fontId="1"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0" fontId="1" fillId="0" borderId="14" xfId="0" applyFont="1" applyBorder="1" applyAlignment="1">
      <alignment horizontal="center" vertical="top" wrapText="1"/>
    </xf>
    <xf numFmtId="0" fontId="12" fillId="0" borderId="20" xfId="0" applyFont="1" applyBorder="1" applyAlignment="1">
      <alignment horizontal="center" vertical="top" wrapText="1"/>
    </xf>
    <xf numFmtId="0" fontId="12" fillId="0" borderId="11" xfId="0" applyFont="1" applyBorder="1" applyAlignment="1">
      <alignment horizontal="center" vertical="top" wrapText="1"/>
    </xf>
    <xf numFmtId="177" fontId="6" fillId="33" borderId="10" xfId="0" applyNumberFormat="1" applyFont="1" applyFill="1" applyBorder="1" applyAlignment="1">
      <alignment horizontal="center" vertical="top"/>
    </xf>
    <xf numFmtId="177" fontId="6" fillId="33" borderId="20" xfId="0" applyNumberFormat="1" applyFont="1" applyFill="1" applyBorder="1" applyAlignment="1">
      <alignment horizontal="center" vertical="top"/>
    </xf>
    <xf numFmtId="177" fontId="6" fillId="33" borderId="11" xfId="0" applyNumberFormat="1" applyFont="1" applyFill="1" applyBorder="1" applyAlignment="1">
      <alignment horizontal="center" vertical="top"/>
    </xf>
    <xf numFmtId="177" fontId="1" fillId="33" borderId="10" xfId="0" applyNumberFormat="1" applyFont="1" applyFill="1" applyBorder="1" applyAlignment="1">
      <alignment horizontal="center" vertical="top"/>
    </xf>
    <xf numFmtId="177" fontId="1" fillId="33" borderId="20" xfId="0" applyNumberFormat="1" applyFont="1" applyFill="1" applyBorder="1" applyAlignment="1">
      <alignment horizontal="center" vertical="top"/>
    </xf>
    <xf numFmtId="177" fontId="1" fillId="33" borderId="11" xfId="0" applyNumberFormat="1" applyFont="1" applyFill="1" applyBorder="1" applyAlignment="1">
      <alignment horizontal="center" vertical="top"/>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33" borderId="10"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6" fillId="33" borderId="10" xfId="0" applyNumberFormat="1" applyFont="1" applyFill="1" applyBorder="1" applyAlignment="1">
      <alignment horizontal="center" vertical="center"/>
    </xf>
    <xf numFmtId="177" fontId="6" fillId="33" borderId="20" xfId="0" applyNumberFormat="1" applyFont="1" applyFill="1" applyBorder="1" applyAlignment="1">
      <alignment horizontal="center" vertical="center"/>
    </xf>
    <xf numFmtId="177" fontId="6" fillId="33" borderId="11" xfId="0" applyNumberFormat="1" applyFont="1" applyFill="1" applyBorder="1" applyAlignment="1">
      <alignment horizontal="center" vertical="center"/>
    </xf>
    <xf numFmtId="177" fontId="1" fillId="33" borderId="10" xfId="0" applyNumberFormat="1" applyFont="1" applyFill="1" applyBorder="1" applyAlignment="1">
      <alignment horizontal="center" vertical="center"/>
    </xf>
    <xf numFmtId="177" fontId="1" fillId="33" borderId="20" xfId="0" applyNumberFormat="1" applyFont="1" applyFill="1" applyBorder="1" applyAlignment="1">
      <alignment horizontal="center" vertical="center"/>
    </xf>
    <xf numFmtId="177" fontId="1" fillId="33" borderId="11" xfId="0" applyNumberFormat="1" applyFont="1" applyFill="1" applyBorder="1" applyAlignment="1">
      <alignment horizontal="center" vertical="center"/>
    </xf>
    <xf numFmtId="176" fontId="6" fillId="33" borderId="10" xfId="0" applyNumberFormat="1" applyFont="1" applyFill="1" applyBorder="1" applyAlignment="1">
      <alignment horizontal="center" vertical="center"/>
    </xf>
    <xf numFmtId="176" fontId="6" fillId="33" borderId="20" xfId="0" applyNumberFormat="1" applyFont="1" applyFill="1" applyBorder="1" applyAlignment="1">
      <alignment horizontal="center" vertical="center"/>
    </xf>
    <xf numFmtId="176" fontId="6" fillId="33" borderId="11" xfId="0" applyNumberFormat="1" applyFont="1" applyFill="1" applyBorder="1" applyAlignment="1">
      <alignment horizontal="center" vertical="center"/>
    </xf>
    <xf numFmtId="176" fontId="6" fillId="33" borderId="21" xfId="0" applyNumberFormat="1" applyFont="1" applyFill="1" applyBorder="1" applyAlignment="1">
      <alignment horizontal="center" vertical="center"/>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20" xfId="0" applyFont="1" applyBorder="1" applyAlignment="1">
      <alignment horizontal="left" vertical="center" wrapText="1"/>
    </xf>
    <xf numFmtId="0" fontId="14" fillId="0" borderId="11" xfId="0" applyFont="1" applyBorder="1" applyAlignment="1">
      <alignment horizontal="left" vertical="center" wrapText="1"/>
    </xf>
    <xf numFmtId="0" fontId="6" fillId="33" borderId="15"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19"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16" fontId="1" fillId="0" borderId="10" xfId="0" applyNumberFormat="1" applyFont="1" applyBorder="1" applyAlignment="1">
      <alignment horizontal="left" vertical="center" wrapText="1"/>
    </xf>
    <xf numFmtId="177" fontId="6" fillId="33" borderId="10" xfId="0" applyNumberFormat="1" applyFont="1" applyFill="1" applyBorder="1" applyAlignment="1">
      <alignment horizontal="center" vertical="center" wrapText="1"/>
    </xf>
    <xf numFmtId="177" fontId="6" fillId="33" borderId="20" xfId="0" applyNumberFormat="1" applyFont="1" applyFill="1" applyBorder="1" applyAlignment="1">
      <alignment horizontal="center" vertical="center" wrapText="1"/>
    </xf>
    <xf numFmtId="177" fontId="6" fillId="33" borderId="11" xfId="0" applyNumberFormat="1" applyFont="1" applyFill="1" applyBorder="1" applyAlignment="1">
      <alignment horizontal="center" vertical="center" wrapText="1"/>
    </xf>
    <xf numFmtId="177" fontId="6" fillId="0" borderId="10" xfId="0" applyNumberFormat="1" applyFont="1" applyBorder="1" applyAlignment="1">
      <alignment horizontal="center" vertical="top"/>
    </xf>
    <xf numFmtId="177" fontId="6" fillId="0" borderId="20" xfId="0" applyNumberFormat="1" applyFont="1" applyBorder="1" applyAlignment="1">
      <alignment horizontal="center" vertical="top"/>
    </xf>
    <xf numFmtId="177" fontId="6" fillId="0" borderId="11" xfId="0" applyNumberFormat="1" applyFont="1" applyBorder="1" applyAlignment="1">
      <alignment horizontal="center" vertical="top"/>
    </xf>
    <xf numFmtId="177" fontId="1" fillId="0" borderId="10" xfId="0" applyNumberFormat="1" applyFont="1" applyBorder="1" applyAlignment="1">
      <alignment horizontal="center" vertical="top"/>
    </xf>
    <xf numFmtId="177" fontId="1" fillId="0" borderId="20" xfId="0" applyNumberFormat="1" applyFont="1" applyBorder="1" applyAlignment="1">
      <alignment horizontal="center" vertical="top"/>
    </xf>
    <xf numFmtId="177" fontId="1" fillId="0" borderId="11" xfId="0" applyNumberFormat="1" applyFont="1" applyBorder="1" applyAlignment="1">
      <alignment horizontal="center" vertical="top"/>
    </xf>
    <xf numFmtId="0" fontId="6" fillId="0" borderId="20" xfId="0" applyFont="1" applyBorder="1" applyAlignment="1">
      <alignment horizontal="justify" vertical="top" wrapText="1"/>
    </xf>
    <xf numFmtId="0" fontId="6" fillId="0" borderId="10" xfId="0" applyFont="1" applyBorder="1" applyAlignment="1">
      <alignment horizontal="center" vertical="top"/>
    </xf>
    <xf numFmtId="0" fontId="6" fillId="0" borderId="20" xfId="0" applyFont="1" applyBorder="1" applyAlignment="1">
      <alignment horizontal="center" vertical="top"/>
    </xf>
    <xf numFmtId="0" fontId="6" fillId="0" borderId="11" xfId="0" applyFont="1" applyBorder="1" applyAlignment="1">
      <alignment horizontal="center" vertical="top"/>
    </xf>
    <xf numFmtId="177" fontId="6" fillId="0" borderId="10" xfId="0" applyNumberFormat="1" applyFont="1" applyBorder="1" applyAlignment="1">
      <alignment horizontal="center" vertical="center" wrapText="1"/>
    </xf>
    <xf numFmtId="177" fontId="6" fillId="0" borderId="20" xfId="0" applyNumberFormat="1" applyFont="1" applyBorder="1" applyAlignment="1">
      <alignment horizontal="center" vertical="center" wrapText="1"/>
    </xf>
    <xf numFmtId="177" fontId="6" fillId="0" borderId="11" xfId="0" applyNumberFormat="1" applyFont="1" applyBorder="1" applyAlignment="1">
      <alignment horizontal="center" vertical="center" wrapText="1"/>
    </xf>
    <xf numFmtId="0" fontId="6" fillId="0" borderId="20" xfId="0" applyFont="1" applyBorder="1" applyAlignment="1">
      <alignment horizontal="left" vertical="top"/>
    </xf>
    <xf numFmtId="0" fontId="6" fillId="0" borderId="11" xfId="0" applyFont="1" applyBorder="1" applyAlignment="1">
      <alignment horizontal="left" vertical="top"/>
    </xf>
    <xf numFmtId="0" fontId="6" fillId="0" borderId="18"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20" xfId="0" applyFont="1" applyBorder="1" applyAlignment="1">
      <alignment horizontal="left" vertical="top" wrapText="1"/>
    </xf>
    <xf numFmtId="0" fontId="6" fillId="0" borderId="11" xfId="0" applyFont="1" applyBorder="1" applyAlignment="1">
      <alignment horizontal="left" vertical="top" wrapText="1"/>
    </xf>
    <xf numFmtId="0" fontId="6" fillId="0" borderId="10" xfId="0" applyFont="1" applyBorder="1" applyAlignment="1">
      <alignment horizontal="center" vertical="center" wrapText="1"/>
    </xf>
    <xf numFmtId="0" fontId="12" fillId="0" borderId="18" xfId="0" applyFont="1" applyBorder="1" applyAlignment="1">
      <alignment horizontal="justify" vertical="center" wrapText="1"/>
    </xf>
    <xf numFmtId="0" fontId="12" fillId="0" borderId="19" xfId="0" applyFont="1" applyBorder="1" applyAlignment="1">
      <alignment horizontal="justify" vertical="center" wrapText="1"/>
    </xf>
    <xf numFmtId="0" fontId="6" fillId="33" borderId="10"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0" borderId="0" xfId="0" applyFont="1" applyBorder="1" applyAlignment="1">
      <alignment horizontal="justify" vertical="center" wrapText="1"/>
    </xf>
    <xf numFmtId="176" fontId="6" fillId="33" borderId="10" xfId="0" applyNumberFormat="1" applyFont="1" applyFill="1" applyBorder="1" applyAlignment="1">
      <alignment horizontal="center" vertical="top"/>
    </xf>
    <xf numFmtId="176" fontId="6" fillId="33" borderId="20" xfId="0" applyNumberFormat="1" applyFont="1" applyFill="1" applyBorder="1" applyAlignment="1">
      <alignment horizontal="center" vertical="top"/>
    </xf>
    <xf numFmtId="176" fontId="6" fillId="33" borderId="11" xfId="0" applyNumberFormat="1" applyFont="1" applyFill="1" applyBorder="1" applyAlignment="1">
      <alignment horizontal="center" vertical="top"/>
    </xf>
    <xf numFmtId="0" fontId="12" fillId="0" borderId="0" xfId="0" applyFont="1" applyBorder="1" applyAlignment="1">
      <alignment horizontal="justify" vertical="center" wrapText="1"/>
    </xf>
    <xf numFmtId="0" fontId="4" fillId="0" borderId="0" xfId="0" applyFont="1" applyAlignment="1">
      <alignment horizontal="center"/>
    </xf>
    <xf numFmtId="0" fontId="2" fillId="0" borderId="19" xfId="0" applyFont="1" applyBorder="1" applyAlignment="1">
      <alignment horizontal="left" wrapText="1"/>
    </xf>
    <xf numFmtId="49" fontId="2" fillId="0" borderId="19" xfId="0" applyNumberFormat="1" applyFont="1" applyBorder="1" applyAlignment="1">
      <alignment horizontal="left"/>
    </xf>
    <xf numFmtId="49" fontId="2" fillId="0" borderId="20" xfId="0" applyNumberFormat="1" applyFont="1" applyBorder="1" applyAlignment="1">
      <alignment horizontal="left"/>
    </xf>
    <xf numFmtId="0" fontId="2" fillId="0" borderId="0" xfId="0" applyFont="1" applyAlignment="1">
      <alignment horizontal="left"/>
    </xf>
    <xf numFmtId="0" fontId="6" fillId="33" borderId="10" xfId="0" applyFont="1" applyFill="1" applyBorder="1" applyAlignment="1">
      <alignment horizontal="center" vertical="top"/>
    </xf>
    <xf numFmtId="0" fontId="6" fillId="33" borderId="20" xfId="0" applyFont="1" applyFill="1" applyBorder="1" applyAlignment="1">
      <alignment horizontal="center" vertical="top"/>
    </xf>
    <xf numFmtId="0" fontId="6" fillId="33" borderId="11" xfId="0" applyFont="1" applyFill="1" applyBorder="1" applyAlignment="1">
      <alignment horizontal="center" vertical="top"/>
    </xf>
    <xf numFmtId="0" fontId="6" fillId="0" borderId="10" xfId="0" applyFont="1" applyBorder="1" applyAlignment="1">
      <alignment horizontal="center" vertical="top" wrapText="1"/>
    </xf>
    <xf numFmtId="0" fontId="6" fillId="33" borderId="10"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1"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6" fontId="1" fillId="33" borderId="10" xfId="0" applyNumberFormat="1" applyFont="1" applyFill="1" applyBorder="1" applyAlignment="1">
      <alignment horizontal="center" vertical="top"/>
    </xf>
    <xf numFmtId="176" fontId="1" fillId="33" borderId="20" xfId="0" applyNumberFormat="1" applyFont="1" applyFill="1" applyBorder="1" applyAlignment="1">
      <alignment horizontal="center" vertical="top"/>
    </xf>
    <xf numFmtId="176" fontId="1" fillId="33" borderId="11" xfId="0" applyNumberFormat="1" applyFont="1" applyFill="1" applyBorder="1" applyAlignment="1">
      <alignment horizontal="center" vertical="top"/>
    </xf>
    <xf numFmtId="0" fontId="11" fillId="33" borderId="10" xfId="0" applyFont="1" applyFill="1" applyBorder="1" applyAlignment="1">
      <alignment horizontal="center" vertical="top"/>
    </xf>
    <xf numFmtId="0" fontId="11" fillId="33" borderId="20" xfId="0" applyFont="1" applyFill="1" applyBorder="1" applyAlignment="1">
      <alignment horizontal="center" vertical="top"/>
    </xf>
    <xf numFmtId="0" fontId="11" fillId="33" borderId="11" xfId="0" applyFont="1" applyFill="1" applyBorder="1" applyAlignment="1">
      <alignment horizontal="center" vertical="top"/>
    </xf>
    <xf numFmtId="176" fontId="1" fillId="33" borderId="10" xfId="0" applyNumberFormat="1" applyFont="1" applyFill="1" applyBorder="1" applyAlignment="1">
      <alignment horizontal="center" vertical="center"/>
    </xf>
    <xf numFmtId="176" fontId="1" fillId="33" borderId="20" xfId="0" applyNumberFormat="1" applyFont="1" applyFill="1" applyBorder="1" applyAlignment="1">
      <alignment horizontal="center" vertical="center"/>
    </xf>
    <xf numFmtId="176" fontId="1" fillId="33" borderId="11" xfId="0" applyNumberFormat="1" applyFont="1" applyFill="1" applyBorder="1" applyAlignment="1">
      <alignment horizontal="center" vertical="center"/>
    </xf>
    <xf numFmtId="0" fontId="12" fillId="0" borderId="20" xfId="0" applyFont="1" applyBorder="1" applyAlignment="1">
      <alignment horizontal="justify" vertical="top" wrapText="1"/>
    </xf>
    <xf numFmtId="0" fontId="6" fillId="0" borderId="20" xfId="0" applyFont="1" applyBorder="1" applyAlignment="1">
      <alignment horizontal="center" vertical="top" wrapText="1"/>
    </xf>
    <xf numFmtId="0" fontId="6" fillId="0" borderId="11" xfId="0" applyFont="1" applyBorder="1" applyAlignment="1">
      <alignment horizontal="center" vertical="top" wrapText="1"/>
    </xf>
    <xf numFmtId="4" fontId="6" fillId="33" borderId="10" xfId="0" applyNumberFormat="1" applyFont="1" applyFill="1" applyBorder="1" applyAlignment="1">
      <alignment horizontal="left" vertical="top" wrapText="1"/>
    </xf>
    <xf numFmtId="4" fontId="6" fillId="33" borderId="20" xfId="0" applyNumberFormat="1" applyFont="1" applyFill="1" applyBorder="1" applyAlignment="1">
      <alignment horizontal="left" vertical="top" wrapText="1"/>
    </xf>
    <xf numFmtId="4" fontId="6" fillId="33" borderId="11" xfId="0" applyNumberFormat="1" applyFont="1" applyFill="1" applyBorder="1" applyAlignment="1">
      <alignment horizontal="left" vertical="top" wrapText="1"/>
    </xf>
    <xf numFmtId="0" fontId="2" fillId="0" borderId="19" xfId="0" applyFont="1" applyBorder="1" applyAlignment="1">
      <alignment horizontal="left"/>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0" xfId="0" applyFont="1" applyFill="1" applyBorder="1" applyAlignment="1">
      <alignment horizontal="center" vertical="top"/>
    </xf>
    <xf numFmtId="0" fontId="6" fillId="0" borderId="20" xfId="0" applyFont="1" applyFill="1" applyBorder="1" applyAlignment="1">
      <alignment horizontal="center" vertical="top"/>
    </xf>
    <xf numFmtId="0" fontId="6" fillId="0" borderId="11" xfId="0" applyFont="1" applyFill="1" applyBorder="1" applyAlignment="1">
      <alignment horizontal="center" vertical="top"/>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Border="1" applyAlignment="1">
      <alignment horizontal="left" vertical="top" wrapText="1"/>
    </xf>
    <xf numFmtId="176" fontId="1" fillId="0" borderId="1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H108"/>
  <sheetViews>
    <sheetView zoomScalePageLayoutView="0" workbookViewId="0" topLeftCell="A61">
      <selection activeCell="BV67" sqref="BV67:CG67"/>
    </sheetView>
  </sheetViews>
  <sheetFormatPr defaultColWidth="0.875" defaultRowHeight="12.75"/>
  <cols>
    <col min="1" max="28" width="0.875" style="2" customWidth="1"/>
    <col min="29" max="29" width="4.00390625" style="2" customWidth="1"/>
    <col min="30" max="45" width="0.875" style="2" customWidth="1"/>
    <col min="46" max="46" width="23.625" style="2" customWidth="1"/>
    <col min="47" max="47" width="0.37109375" style="26" customWidth="1"/>
    <col min="48" max="48" width="0.875" style="26" hidden="1" customWidth="1"/>
    <col min="49" max="60" width="0.875" style="26" customWidth="1"/>
    <col min="61" max="61" width="0.875" style="31" hidden="1" customWidth="1"/>
    <col min="62" max="66" width="0.875" style="32" customWidth="1"/>
    <col min="67" max="67" width="4.875" style="32" customWidth="1"/>
    <col min="68" max="72" width="0.875" style="32" customWidth="1"/>
    <col min="73" max="73" width="4.875" style="32" customWidth="1"/>
    <col min="74" max="78" width="0.875" style="32" customWidth="1"/>
    <col min="79" max="79" width="4.875" style="32" customWidth="1"/>
    <col min="80" max="84" width="0.875" style="32" customWidth="1"/>
    <col min="85" max="85" width="4.875" style="32" customWidth="1"/>
    <col min="86" max="90" width="0.875" style="32" customWidth="1"/>
    <col min="91" max="91" width="4.875" style="32" customWidth="1"/>
    <col min="92" max="96" width="0.875" style="32" customWidth="1"/>
    <col min="97" max="97" width="4.875" style="32" customWidth="1"/>
    <col min="98" max="102" width="0.875" style="32" customWidth="1"/>
    <col min="103" max="103" width="4.875" style="32" customWidth="1"/>
    <col min="104" max="108" width="0.875" style="32" customWidth="1"/>
    <col min="109" max="109" width="4.875" style="32" customWidth="1"/>
    <col min="110" max="114" width="0.875" style="32" customWidth="1"/>
    <col min="115" max="115" width="4.875" style="32" customWidth="1"/>
    <col min="116" max="120" width="0.875" style="32" customWidth="1"/>
    <col min="121" max="121" width="4.875" style="32" customWidth="1"/>
    <col min="122" max="16384" width="0.875" style="2" customWidth="1"/>
  </cols>
  <sheetData>
    <row r="1" spans="47:121" s="1" customFormat="1" ht="12" customHeight="1">
      <c r="AU1" s="25"/>
      <c r="AV1" s="25"/>
      <c r="AW1" s="25"/>
      <c r="AX1" s="25"/>
      <c r="AY1" s="25"/>
      <c r="AZ1" s="25"/>
      <c r="BA1" s="25"/>
      <c r="BB1" s="25"/>
      <c r="BC1" s="25"/>
      <c r="BD1" s="25"/>
      <c r="BE1" s="25"/>
      <c r="BF1" s="25"/>
      <c r="BG1" s="25"/>
      <c r="BH1" s="25"/>
      <c r="BI1" s="29"/>
      <c r="BJ1" s="30"/>
      <c r="BK1" s="30"/>
      <c r="BL1" s="30"/>
      <c r="BM1" s="30"/>
      <c r="BN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t="s">
        <v>7</v>
      </c>
      <c r="DL1" s="30"/>
      <c r="DM1" s="30"/>
      <c r="DN1" s="30"/>
      <c r="DO1" s="30"/>
      <c r="DP1" s="30"/>
      <c r="DQ1" s="30"/>
    </row>
    <row r="2" spans="47:121" s="1" customFormat="1" ht="12" customHeight="1">
      <c r="AU2" s="25"/>
      <c r="AV2" s="25"/>
      <c r="AW2" s="25"/>
      <c r="AX2" s="25"/>
      <c r="AY2" s="25"/>
      <c r="AZ2" s="25"/>
      <c r="BA2" s="25"/>
      <c r="BB2" s="25"/>
      <c r="BC2" s="25"/>
      <c r="BD2" s="25"/>
      <c r="BE2" s="25"/>
      <c r="BF2" s="25"/>
      <c r="BG2" s="25"/>
      <c r="BH2" s="25"/>
      <c r="BI2" s="29"/>
      <c r="BJ2" s="30"/>
      <c r="BK2" s="30"/>
      <c r="BL2" s="30"/>
      <c r="BM2" s="30"/>
      <c r="BN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t="s">
        <v>4</v>
      </c>
      <c r="DL2" s="30"/>
      <c r="DM2" s="30"/>
      <c r="DN2" s="30"/>
      <c r="DO2" s="30"/>
      <c r="DP2" s="30"/>
      <c r="DQ2" s="30"/>
    </row>
    <row r="3" spans="47:121" s="1" customFormat="1" ht="12" customHeight="1">
      <c r="AU3" s="25"/>
      <c r="AV3" s="25"/>
      <c r="AW3" s="25"/>
      <c r="AX3" s="25"/>
      <c r="AY3" s="25"/>
      <c r="AZ3" s="25"/>
      <c r="BA3" s="25"/>
      <c r="BB3" s="25"/>
      <c r="BC3" s="25"/>
      <c r="BD3" s="25"/>
      <c r="BE3" s="25"/>
      <c r="BF3" s="25"/>
      <c r="BG3" s="25"/>
      <c r="BH3" s="25"/>
      <c r="BI3" s="29"/>
      <c r="BJ3" s="30"/>
      <c r="BK3" s="30"/>
      <c r="BL3" s="30"/>
      <c r="BM3" s="30"/>
      <c r="BN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t="s">
        <v>5</v>
      </c>
      <c r="DL3" s="30"/>
      <c r="DM3" s="30"/>
      <c r="DN3" s="30"/>
      <c r="DO3" s="30"/>
      <c r="DP3" s="30"/>
      <c r="DQ3" s="30"/>
    </row>
    <row r="4" ht="18" customHeight="1"/>
    <row r="5" spans="1:138" s="3" customFormat="1" ht="14.25" customHeight="1">
      <c r="A5" s="137" t="s">
        <v>8</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row>
    <row r="6" spans="1:138" s="3" customFormat="1" ht="14.25" customHeight="1">
      <c r="A6" s="137" t="s">
        <v>9</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row>
    <row r="7" spans="1:138" s="3" customFormat="1" ht="14.25" customHeight="1">
      <c r="A7" s="137" t="s">
        <v>10</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row>
    <row r="8" ht="18" customHeight="1"/>
    <row r="9" spans="1:4" ht="15">
      <c r="A9" s="4" t="s">
        <v>11</v>
      </c>
      <c r="D9" s="4"/>
    </row>
    <row r="10" spans="1:126" ht="15">
      <c r="A10" s="4" t="s">
        <v>12</v>
      </c>
      <c r="D10" s="4"/>
      <c r="O10" s="138" t="s">
        <v>218</v>
      </c>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row>
    <row r="11" spans="1:57" ht="15">
      <c r="A11" s="4" t="s">
        <v>1</v>
      </c>
      <c r="D11" s="4"/>
      <c r="H11" s="139">
        <v>4909044901</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row>
    <row r="12" spans="1:57" ht="15">
      <c r="A12" s="4" t="s">
        <v>2</v>
      </c>
      <c r="D12" s="4"/>
      <c r="H12" s="140">
        <v>490901001</v>
      </c>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row>
    <row r="13" spans="1:57" ht="15">
      <c r="A13" s="141" t="s">
        <v>221</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row>
    <row r="14" ht="15" customHeight="1"/>
    <row r="15" spans="1:138" s="5" customFormat="1" ht="30" customHeight="1">
      <c r="A15" s="97" t="s">
        <v>65</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9"/>
      <c r="AE15" s="97" t="s">
        <v>195</v>
      </c>
      <c r="AF15" s="98"/>
      <c r="AG15" s="98"/>
      <c r="AH15" s="98"/>
      <c r="AI15" s="98"/>
      <c r="AJ15" s="98"/>
      <c r="AK15" s="98"/>
      <c r="AL15" s="98"/>
      <c r="AM15" s="98"/>
      <c r="AN15" s="98"/>
      <c r="AO15" s="98"/>
      <c r="AP15" s="98"/>
      <c r="AQ15" s="98"/>
      <c r="AR15" s="98"/>
      <c r="AS15" s="98"/>
      <c r="AT15" s="99"/>
      <c r="AU15" s="97" t="s">
        <v>6</v>
      </c>
      <c r="AV15" s="98"/>
      <c r="AW15" s="98"/>
      <c r="AX15" s="98"/>
      <c r="AY15" s="98"/>
      <c r="AZ15" s="98"/>
      <c r="BA15" s="98"/>
      <c r="BB15" s="98"/>
      <c r="BC15" s="98"/>
      <c r="BD15" s="98"/>
      <c r="BE15" s="98"/>
      <c r="BF15" s="98"/>
      <c r="BG15" s="98"/>
      <c r="BH15" s="98"/>
      <c r="BI15" s="99"/>
      <c r="BJ15" s="117" t="s">
        <v>14</v>
      </c>
      <c r="BK15" s="118"/>
      <c r="BL15" s="118"/>
      <c r="BM15" s="118"/>
      <c r="BN15" s="118"/>
      <c r="BO15" s="119"/>
      <c r="BP15" s="117" t="s">
        <v>15</v>
      </c>
      <c r="BQ15" s="118"/>
      <c r="BR15" s="118"/>
      <c r="BS15" s="118"/>
      <c r="BT15" s="118"/>
      <c r="BU15" s="119"/>
      <c r="BV15" s="117" t="s">
        <v>16</v>
      </c>
      <c r="BW15" s="118"/>
      <c r="BX15" s="118"/>
      <c r="BY15" s="118"/>
      <c r="BZ15" s="118"/>
      <c r="CA15" s="119"/>
      <c r="CB15" s="117" t="s">
        <v>17</v>
      </c>
      <c r="CC15" s="118"/>
      <c r="CD15" s="118"/>
      <c r="CE15" s="118"/>
      <c r="CF15" s="118"/>
      <c r="CG15" s="119"/>
      <c r="CH15" s="117" t="s">
        <v>18</v>
      </c>
      <c r="CI15" s="118"/>
      <c r="CJ15" s="118"/>
      <c r="CK15" s="118"/>
      <c r="CL15" s="118"/>
      <c r="CM15" s="119"/>
      <c r="CN15" s="117" t="s">
        <v>14</v>
      </c>
      <c r="CO15" s="118"/>
      <c r="CP15" s="118"/>
      <c r="CQ15" s="118"/>
      <c r="CR15" s="118"/>
      <c r="CS15" s="119"/>
      <c r="CT15" s="117" t="s">
        <v>15</v>
      </c>
      <c r="CU15" s="118"/>
      <c r="CV15" s="118"/>
      <c r="CW15" s="118"/>
      <c r="CX15" s="118"/>
      <c r="CY15" s="119"/>
      <c r="CZ15" s="117" t="s">
        <v>16</v>
      </c>
      <c r="DA15" s="118"/>
      <c r="DB15" s="118"/>
      <c r="DC15" s="118"/>
      <c r="DD15" s="118"/>
      <c r="DE15" s="119"/>
      <c r="DF15" s="117" t="s">
        <v>17</v>
      </c>
      <c r="DG15" s="118"/>
      <c r="DH15" s="118"/>
      <c r="DI15" s="118"/>
      <c r="DJ15" s="118"/>
      <c r="DK15" s="119"/>
      <c r="DL15" s="117" t="s">
        <v>18</v>
      </c>
      <c r="DM15" s="118"/>
      <c r="DN15" s="118"/>
      <c r="DO15" s="118"/>
      <c r="DP15" s="118"/>
      <c r="DQ15" s="119"/>
      <c r="DR15" s="126" t="s">
        <v>19</v>
      </c>
      <c r="DS15" s="64"/>
      <c r="DT15" s="64"/>
      <c r="DU15" s="64"/>
      <c r="DV15" s="64"/>
      <c r="DW15" s="64"/>
      <c r="DX15" s="64"/>
      <c r="DY15" s="64"/>
      <c r="DZ15" s="64"/>
      <c r="EA15" s="64"/>
      <c r="EB15" s="64"/>
      <c r="EC15" s="64"/>
      <c r="ED15" s="64"/>
      <c r="EE15" s="64"/>
      <c r="EF15" s="64"/>
      <c r="EG15" s="64"/>
      <c r="EH15" s="65"/>
    </row>
    <row r="16" spans="1:138" s="5" customFormat="1" ht="15" customHeight="1">
      <c r="A16" s="100"/>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2"/>
      <c r="AE16" s="100"/>
      <c r="AF16" s="101"/>
      <c r="AG16" s="101"/>
      <c r="AH16" s="101"/>
      <c r="AI16" s="101"/>
      <c r="AJ16" s="101"/>
      <c r="AK16" s="101"/>
      <c r="AL16" s="101"/>
      <c r="AM16" s="101"/>
      <c r="AN16" s="101"/>
      <c r="AO16" s="101"/>
      <c r="AP16" s="101"/>
      <c r="AQ16" s="101"/>
      <c r="AR16" s="101"/>
      <c r="AS16" s="101"/>
      <c r="AT16" s="102"/>
      <c r="AU16" s="100"/>
      <c r="AV16" s="101"/>
      <c r="AW16" s="101"/>
      <c r="AX16" s="101"/>
      <c r="AY16" s="101"/>
      <c r="AZ16" s="101"/>
      <c r="BA16" s="101"/>
      <c r="BB16" s="101"/>
      <c r="BC16" s="101"/>
      <c r="BD16" s="101"/>
      <c r="BE16" s="101"/>
      <c r="BF16" s="101"/>
      <c r="BG16" s="101"/>
      <c r="BH16" s="101"/>
      <c r="BI16" s="102"/>
      <c r="BJ16" s="104" t="s">
        <v>219</v>
      </c>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6"/>
      <c r="CN16" s="104" t="s">
        <v>220</v>
      </c>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6"/>
      <c r="DR16" s="88" t="s">
        <v>222</v>
      </c>
      <c r="DS16" s="89"/>
      <c r="DT16" s="89"/>
      <c r="DU16" s="89"/>
      <c r="DV16" s="89"/>
      <c r="DW16" s="89"/>
      <c r="DX16" s="89"/>
      <c r="DY16" s="89"/>
      <c r="DZ16" s="89"/>
      <c r="EA16" s="89"/>
      <c r="EB16" s="89"/>
      <c r="EC16" s="89"/>
      <c r="ED16" s="89"/>
      <c r="EE16" s="89"/>
      <c r="EF16" s="89"/>
      <c r="EG16" s="89"/>
      <c r="EH16" s="90"/>
    </row>
    <row r="17" spans="1:138" s="5" customFormat="1" ht="26.25" customHeight="1">
      <c r="A17" s="6"/>
      <c r="B17" s="56" t="s">
        <v>194</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7"/>
      <c r="AE17" s="85" t="s">
        <v>211</v>
      </c>
      <c r="AF17" s="86"/>
      <c r="AG17" s="86"/>
      <c r="AH17" s="86"/>
      <c r="AI17" s="86"/>
      <c r="AJ17" s="86"/>
      <c r="AK17" s="86"/>
      <c r="AL17" s="86"/>
      <c r="AM17" s="86"/>
      <c r="AN17" s="86"/>
      <c r="AO17" s="86"/>
      <c r="AP17" s="86"/>
      <c r="AQ17" s="86"/>
      <c r="AR17" s="86"/>
      <c r="AS17" s="86"/>
      <c r="AT17" s="87"/>
      <c r="AU17" s="66"/>
      <c r="AV17" s="67"/>
      <c r="AW17" s="67"/>
      <c r="AX17" s="67"/>
      <c r="AY17" s="67"/>
      <c r="AZ17" s="67"/>
      <c r="BA17" s="67"/>
      <c r="BB17" s="67"/>
      <c r="BC17" s="67"/>
      <c r="BD17" s="67"/>
      <c r="BE17" s="67"/>
      <c r="BF17" s="67"/>
      <c r="BG17" s="67"/>
      <c r="BH17" s="67"/>
      <c r="BI17" s="68"/>
      <c r="BJ17" s="72"/>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4"/>
      <c r="CN17" s="72"/>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4"/>
      <c r="DR17" s="91"/>
      <c r="DS17" s="92"/>
      <c r="DT17" s="92"/>
      <c r="DU17" s="92"/>
      <c r="DV17" s="92"/>
      <c r="DW17" s="92"/>
      <c r="DX17" s="92"/>
      <c r="DY17" s="92"/>
      <c r="DZ17" s="92"/>
      <c r="EA17" s="92"/>
      <c r="EB17" s="92"/>
      <c r="EC17" s="92"/>
      <c r="ED17" s="92"/>
      <c r="EE17" s="92"/>
      <c r="EF17" s="92"/>
      <c r="EG17" s="92"/>
      <c r="EH17" s="93"/>
    </row>
    <row r="18" spans="1:138" s="5" customFormat="1" ht="13.5" customHeight="1">
      <c r="A18" s="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7"/>
      <c r="AE18" s="103" t="s">
        <v>196</v>
      </c>
      <c r="AF18" s="83"/>
      <c r="AG18" s="83"/>
      <c r="AH18" s="83"/>
      <c r="AI18" s="83"/>
      <c r="AJ18" s="83"/>
      <c r="AK18" s="83"/>
      <c r="AL18" s="83"/>
      <c r="AM18" s="83"/>
      <c r="AN18" s="83"/>
      <c r="AO18" s="83"/>
      <c r="AP18" s="83"/>
      <c r="AQ18" s="83"/>
      <c r="AR18" s="83"/>
      <c r="AS18" s="83"/>
      <c r="AT18" s="84"/>
      <c r="AU18" s="66" t="s">
        <v>20</v>
      </c>
      <c r="AV18" s="67"/>
      <c r="AW18" s="67"/>
      <c r="AX18" s="67"/>
      <c r="AY18" s="67"/>
      <c r="AZ18" s="67"/>
      <c r="BA18" s="67"/>
      <c r="BB18" s="67"/>
      <c r="BC18" s="67"/>
      <c r="BD18" s="67"/>
      <c r="BE18" s="67"/>
      <c r="BF18" s="67"/>
      <c r="BG18" s="67"/>
      <c r="BH18" s="67"/>
      <c r="BI18" s="68"/>
      <c r="BJ18" s="72">
        <f>6.9/1000</f>
        <v>0.006900000000000001</v>
      </c>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4"/>
      <c r="CN18" s="72">
        <f>7.2/1000</f>
        <v>0.0072</v>
      </c>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4"/>
      <c r="DR18" s="91"/>
      <c r="DS18" s="92"/>
      <c r="DT18" s="92"/>
      <c r="DU18" s="92"/>
      <c r="DV18" s="92"/>
      <c r="DW18" s="92"/>
      <c r="DX18" s="92"/>
      <c r="DY18" s="92"/>
      <c r="DZ18" s="92"/>
      <c r="EA18" s="92"/>
      <c r="EB18" s="92"/>
      <c r="EC18" s="92"/>
      <c r="ED18" s="92"/>
      <c r="EE18" s="92"/>
      <c r="EF18" s="92"/>
      <c r="EG18" s="92"/>
      <c r="EH18" s="93"/>
    </row>
    <row r="19" spans="1:138" s="5" customFormat="1" ht="26.25" customHeight="1">
      <c r="A19" s="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7"/>
      <c r="AE19" s="82" t="s">
        <v>197</v>
      </c>
      <c r="AF19" s="83"/>
      <c r="AG19" s="83"/>
      <c r="AH19" s="83"/>
      <c r="AI19" s="83"/>
      <c r="AJ19" s="83"/>
      <c r="AK19" s="83"/>
      <c r="AL19" s="83"/>
      <c r="AM19" s="83"/>
      <c r="AN19" s="83"/>
      <c r="AO19" s="83"/>
      <c r="AP19" s="83"/>
      <c r="AQ19" s="83"/>
      <c r="AR19" s="83"/>
      <c r="AS19" s="83"/>
      <c r="AT19" s="84"/>
      <c r="AU19" s="66"/>
      <c r="AV19" s="67"/>
      <c r="AW19" s="67"/>
      <c r="AX19" s="67"/>
      <c r="AY19" s="67"/>
      <c r="AZ19" s="67"/>
      <c r="BA19" s="67"/>
      <c r="BB19" s="67"/>
      <c r="BC19" s="67"/>
      <c r="BD19" s="67"/>
      <c r="BE19" s="67"/>
      <c r="BF19" s="67"/>
      <c r="BG19" s="67"/>
      <c r="BH19" s="67"/>
      <c r="BI19" s="68"/>
      <c r="BJ19" s="72"/>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4"/>
      <c r="CN19" s="72"/>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4"/>
      <c r="DR19" s="91"/>
      <c r="DS19" s="92"/>
      <c r="DT19" s="92"/>
      <c r="DU19" s="92"/>
      <c r="DV19" s="92"/>
      <c r="DW19" s="92"/>
      <c r="DX19" s="92"/>
      <c r="DY19" s="92"/>
      <c r="DZ19" s="92"/>
      <c r="EA19" s="92"/>
      <c r="EB19" s="92"/>
      <c r="EC19" s="92"/>
      <c r="ED19" s="92"/>
      <c r="EE19" s="92"/>
      <c r="EF19" s="92"/>
      <c r="EG19" s="92"/>
      <c r="EH19" s="93"/>
    </row>
    <row r="20" spans="1:138" s="5" customFormat="1" ht="13.5">
      <c r="A20" s="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7"/>
      <c r="AE20" s="82" t="s">
        <v>198</v>
      </c>
      <c r="AF20" s="83"/>
      <c r="AG20" s="83"/>
      <c r="AH20" s="83"/>
      <c r="AI20" s="83"/>
      <c r="AJ20" s="83"/>
      <c r="AK20" s="83"/>
      <c r="AL20" s="83"/>
      <c r="AM20" s="83"/>
      <c r="AN20" s="83"/>
      <c r="AO20" s="83"/>
      <c r="AP20" s="83"/>
      <c r="AQ20" s="83"/>
      <c r="AR20" s="83"/>
      <c r="AS20" s="83"/>
      <c r="AT20" s="84"/>
      <c r="AU20" s="66" t="s">
        <v>20</v>
      </c>
      <c r="AV20" s="67"/>
      <c r="AW20" s="67"/>
      <c r="AX20" s="67"/>
      <c r="AY20" s="67"/>
      <c r="AZ20" s="67"/>
      <c r="BA20" s="67"/>
      <c r="BB20" s="67"/>
      <c r="BC20" s="67"/>
      <c r="BD20" s="67"/>
      <c r="BE20" s="67"/>
      <c r="BF20" s="67"/>
      <c r="BG20" s="67"/>
      <c r="BH20" s="67"/>
      <c r="BI20" s="68"/>
      <c r="BJ20" s="72">
        <f>7.94/1000</f>
        <v>0.007940000000000001</v>
      </c>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4"/>
      <c r="CN20" s="72">
        <f>8.28/1000</f>
        <v>0.00828</v>
      </c>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4"/>
      <c r="DR20" s="91"/>
      <c r="DS20" s="92"/>
      <c r="DT20" s="92"/>
      <c r="DU20" s="92"/>
      <c r="DV20" s="92"/>
      <c r="DW20" s="92"/>
      <c r="DX20" s="92"/>
      <c r="DY20" s="92"/>
      <c r="DZ20" s="92"/>
      <c r="EA20" s="92"/>
      <c r="EB20" s="92"/>
      <c r="EC20" s="92"/>
      <c r="ED20" s="92"/>
      <c r="EE20" s="92"/>
      <c r="EF20" s="92"/>
      <c r="EG20" s="92"/>
      <c r="EH20" s="93"/>
    </row>
    <row r="21" spans="1:138" s="5" customFormat="1" ht="13.5">
      <c r="A21" s="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7"/>
      <c r="AE21" s="82" t="s">
        <v>199</v>
      </c>
      <c r="AF21" s="83"/>
      <c r="AG21" s="83"/>
      <c r="AH21" s="83"/>
      <c r="AI21" s="83"/>
      <c r="AJ21" s="83"/>
      <c r="AK21" s="83"/>
      <c r="AL21" s="83"/>
      <c r="AM21" s="83"/>
      <c r="AN21" s="83"/>
      <c r="AO21" s="83"/>
      <c r="AP21" s="83"/>
      <c r="AQ21" s="83"/>
      <c r="AR21" s="83"/>
      <c r="AS21" s="83"/>
      <c r="AT21" s="84"/>
      <c r="AU21" s="66" t="s">
        <v>20</v>
      </c>
      <c r="AV21" s="67"/>
      <c r="AW21" s="67"/>
      <c r="AX21" s="67"/>
      <c r="AY21" s="67"/>
      <c r="AZ21" s="67"/>
      <c r="BA21" s="67"/>
      <c r="BB21" s="67"/>
      <c r="BC21" s="67"/>
      <c r="BD21" s="67"/>
      <c r="BE21" s="67"/>
      <c r="BF21" s="67"/>
      <c r="BG21" s="67"/>
      <c r="BH21" s="67"/>
      <c r="BI21" s="68"/>
      <c r="BJ21" s="72">
        <f>5.52/1000</f>
        <v>0.00552</v>
      </c>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4"/>
      <c r="CN21" s="72">
        <f>5.76/1000</f>
        <v>0.0057599999999999995</v>
      </c>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4"/>
      <c r="DR21" s="91"/>
      <c r="DS21" s="92"/>
      <c r="DT21" s="92"/>
      <c r="DU21" s="92"/>
      <c r="DV21" s="92"/>
      <c r="DW21" s="92"/>
      <c r="DX21" s="92"/>
      <c r="DY21" s="92"/>
      <c r="DZ21" s="92"/>
      <c r="EA21" s="92"/>
      <c r="EB21" s="92"/>
      <c r="EC21" s="92"/>
      <c r="ED21" s="92"/>
      <c r="EE21" s="92"/>
      <c r="EF21" s="92"/>
      <c r="EG21" s="92"/>
      <c r="EH21" s="93"/>
    </row>
    <row r="22" spans="1:138" s="5" customFormat="1" ht="27.75" customHeight="1">
      <c r="A22" s="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7"/>
      <c r="AE22" s="82" t="s">
        <v>200</v>
      </c>
      <c r="AF22" s="83"/>
      <c r="AG22" s="83"/>
      <c r="AH22" s="83"/>
      <c r="AI22" s="83"/>
      <c r="AJ22" s="83"/>
      <c r="AK22" s="83"/>
      <c r="AL22" s="83"/>
      <c r="AM22" s="83"/>
      <c r="AN22" s="83"/>
      <c r="AO22" s="83"/>
      <c r="AP22" s="83"/>
      <c r="AQ22" s="83"/>
      <c r="AR22" s="83"/>
      <c r="AS22" s="83"/>
      <c r="AT22" s="84"/>
      <c r="AU22" s="66"/>
      <c r="AV22" s="67"/>
      <c r="AW22" s="67"/>
      <c r="AX22" s="67"/>
      <c r="AY22" s="67"/>
      <c r="AZ22" s="67"/>
      <c r="BA22" s="67"/>
      <c r="BB22" s="67"/>
      <c r="BC22" s="67"/>
      <c r="BD22" s="67"/>
      <c r="BE22" s="67"/>
      <c r="BF22" s="67"/>
      <c r="BG22" s="67"/>
      <c r="BH22" s="67"/>
      <c r="BI22" s="68"/>
      <c r="BJ22" s="72"/>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4"/>
      <c r="CN22" s="72"/>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4"/>
      <c r="DR22" s="91"/>
      <c r="DS22" s="92"/>
      <c r="DT22" s="92"/>
      <c r="DU22" s="92"/>
      <c r="DV22" s="92"/>
      <c r="DW22" s="92"/>
      <c r="DX22" s="92"/>
      <c r="DY22" s="92"/>
      <c r="DZ22" s="92"/>
      <c r="EA22" s="92"/>
      <c r="EB22" s="92"/>
      <c r="EC22" s="92"/>
      <c r="ED22" s="92"/>
      <c r="EE22" s="92"/>
      <c r="EF22" s="92"/>
      <c r="EG22" s="92"/>
      <c r="EH22" s="93"/>
    </row>
    <row r="23" spans="1:138" s="5" customFormat="1" ht="13.5">
      <c r="A23" s="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7"/>
      <c r="AE23" s="82" t="s">
        <v>201</v>
      </c>
      <c r="AF23" s="83"/>
      <c r="AG23" s="83"/>
      <c r="AH23" s="83"/>
      <c r="AI23" s="83"/>
      <c r="AJ23" s="83"/>
      <c r="AK23" s="83"/>
      <c r="AL23" s="83"/>
      <c r="AM23" s="83"/>
      <c r="AN23" s="83"/>
      <c r="AO23" s="83"/>
      <c r="AP23" s="83"/>
      <c r="AQ23" s="83"/>
      <c r="AR23" s="83"/>
      <c r="AS23" s="83"/>
      <c r="AT23" s="84"/>
      <c r="AU23" s="66" t="s">
        <v>20</v>
      </c>
      <c r="AV23" s="67"/>
      <c r="AW23" s="67"/>
      <c r="AX23" s="67"/>
      <c r="AY23" s="67"/>
      <c r="AZ23" s="67"/>
      <c r="BA23" s="67"/>
      <c r="BB23" s="67"/>
      <c r="BC23" s="67"/>
      <c r="BD23" s="67"/>
      <c r="BE23" s="67"/>
      <c r="BF23" s="67"/>
      <c r="BG23" s="67"/>
      <c r="BH23" s="67"/>
      <c r="BI23" s="68"/>
      <c r="BJ23" s="72">
        <f>8.97/1000</f>
        <v>0.00897</v>
      </c>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4"/>
      <c r="CN23" s="72">
        <f>9.36/1000</f>
        <v>0.00936</v>
      </c>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4"/>
      <c r="DR23" s="91"/>
      <c r="DS23" s="92"/>
      <c r="DT23" s="92"/>
      <c r="DU23" s="92"/>
      <c r="DV23" s="92"/>
      <c r="DW23" s="92"/>
      <c r="DX23" s="92"/>
      <c r="DY23" s="92"/>
      <c r="DZ23" s="92"/>
      <c r="EA23" s="92"/>
      <c r="EB23" s="92"/>
      <c r="EC23" s="92"/>
      <c r="ED23" s="92"/>
      <c r="EE23" s="92"/>
      <c r="EF23" s="92"/>
      <c r="EG23" s="92"/>
      <c r="EH23" s="93"/>
    </row>
    <row r="24" spans="1:138" s="5" customFormat="1" ht="13.5">
      <c r="A24" s="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7"/>
      <c r="AE24" s="82" t="s">
        <v>202</v>
      </c>
      <c r="AF24" s="83"/>
      <c r="AG24" s="83"/>
      <c r="AH24" s="83"/>
      <c r="AI24" s="83"/>
      <c r="AJ24" s="83"/>
      <c r="AK24" s="83"/>
      <c r="AL24" s="83"/>
      <c r="AM24" s="83"/>
      <c r="AN24" s="83"/>
      <c r="AO24" s="83"/>
      <c r="AP24" s="83"/>
      <c r="AQ24" s="83"/>
      <c r="AR24" s="83"/>
      <c r="AS24" s="83"/>
      <c r="AT24" s="84"/>
      <c r="AU24" s="66" t="s">
        <v>20</v>
      </c>
      <c r="AV24" s="67"/>
      <c r="AW24" s="67"/>
      <c r="AX24" s="67"/>
      <c r="AY24" s="67"/>
      <c r="AZ24" s="67"/>
      <c r="BA24" s="67"/>
      <c r="BB24" s="67"/>
      <c r="BC24" s="67"/>
      <c r="BD24" s="67"/>
      <c r="BE24" s="67"/>
      <c r="BF24" s="67"/>
      <c r="BG24" s="67"/>
      <c r="BH24" s="67"/>
      <c r="BI24" s="68"/>
      <c r="BJ24" s="72">
        <f>6.9/1000</f>
        <v>0.006900000000000001</v>
      </c>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4"/>
      <c r="CN24" s="72">
        <f>7.2/1000</f>
        <v>0.0072</v>
      </c>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4"/>
      <c r="DR24" s="91"/>
      <c r="DS24" s="92"/>
      <c r="DT24" s="92"/>
      <c r="DU24" s="92"/>
      <c r="DV24" s="92"/>
      <c r="DW24" s="92"/>
      <c r="DX24" s="92"/>
      <c r="DY24" s="92"/>
      <c r="DZ24" s="92"/>
      <c r="EA24" s="92"/>
      <c r="EB24" s="92"/>
      <c r="EC24" s="92"/>
      <c r="ED24" s="92"/>
      <c r="EE24" s="92"/>
      <c r="EF24" s="92"/>
      <c r="EG24" s="92"/>
      <c r="EH24" s="93"/>
    </row>
    <row r="25" spans="1:138" s="5" customFormat="1" ht="13.5">
      <c r="A25" s="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7"/>
      <c r="AE25" s="82" t="s">
        <v>199</v>
      </c>
      <c r="AF25" s="83"/>
      <c r="AG25" s="83"/>
      <c r="AH25" s="83"/>
      <c r="AI25" s="83"/>
      <c r="AJ25" s="83"/>
      <c r="AK25" s="83"/>
      <c r="AL25" s="83"/>
      <c r="AM25" s="83"/>
      <c r="AN25" s="83"/>
      <c r="AO25" s="83"/>
      <c r="AP25" s="83"/>
      <c r="AQ25" s="83"/>
      <c r="AR25" s="83"/>
      <c r="AS25" s="83"/>
      <c r="AT25" s="84"/>
      <c r="AU25" s="66" t="s">
        <v>20</v>
      </c>
      <c r="AV25" s="67"/>
      <c r="AW25" s="67"/>
      <c r="AX25" s="67"/>
      <c r="AY25" s="67"/>
      <c r="AZ25" s="67"/>
      <c r="BA25" s="67"/>
      <c r="BB25" s="67"/>
      <c r="BC25" s="67"/>
      <c r="BD25" s="67"/>
      <c r="BE25" s="67"/>
      <c r="BF25" s="67"/>
      <c r="BG25" s="67"/>
      <c r="BH25" s="67"/>
      <c r="BI25" s="68"/>
      <c r="BJ25" s="72">
        <f>5.52/1000</f>
        <v>0.00552</v>
      </c>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4"/>
      <c r="CN25" s="72">
        <f>5.76/1000</f>
        <v>0.0057599999999999995</v>
      </c>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4"/>
      <c r="DR25" s="91"/>
      <c r="DS25" s="92"/>
      <c r="DT25" s="92"/>
      <c r="DU25" s="92"/>
      <c r="DV25" s="92"/>
      <c r="DW25" s="92"/>
      <c r="DX25" s="92"/>
      <c r="DY25" s="92"/>
      <c r="DZ25" s="92"/>
      <c r="EA25" s="92"/>
      <c r="EB25" s="92"/>
      <c r="EC25" s="92"/>
      <c r="ED25" s="92"/>
      <c r="EE25" s="92"/>
      <c r="EF25" s="92"/>
      <c r="EG25" s="92"/>
      <c r="EH25" s="93"/>
    </row>
    <row r="26" spans="1:138" s="5" customFormat="1" ht="68.25" customHeight="1">
      <c r="A26" s="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7"/>
      <c r="AE26" s="85" t="s">
        <v>203</v>
      </c>
      <c r="AF26" s="86"/>
      <c r="AG26" s="86"/>
      <c r="AH26" s="86"/>
      <c r="AI26" s="86"/>
      <c r="AJ26" s="86"/>
      <c r="AK26" s="86"/>
      <c r="AL26" s="86"/>
      <c r="AM26" s="86"/>
      <c r="AN26" s="86"/>
      <c r="AO26" s="86"/>
      <c r="AP26" s="86"/>
      <c r="AQ26" s="86"/>
      <c r="AR26" s="86"/>
      <c r="AS26" s="86"/>
      <c r="AT26" s="87"/>
      <c r="AU26" s="66"/>
      <c r="AV26" s="67"/>
      <c r="AW26" s="67"/>
      <c r="AX26" s="67"/>
      <c r="AY26" s="67"/>
      <c r="AZ26" s="67"/>
      <c r="BA26" s="67"/>
      <c r="BB26" s="67"/>
      <c r="BC26" s="67"/>
      <c r="BD26" s="67"/>
      <c r="BE26" s="67"/>
      <c r="BF26" s="67"/>
      <c r="BG26" s="67"/>
      <c r="BH26" s="67"/>
      <c r="BI26" s="68"/>
      <c r="BJ26" s="72"/>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4"/>
      <c r="CN26" s="72"/>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4"/>
      <c r="DR26" s="91"/>
      <c r="DS26" s="92"/>
      <c r="DT26" s="92"/>
      <c r="DU26" s="92"/>
      <c r="DV26" s="92"/>
      <c r="DW26" s="92"/>
      <c r="DX26" s="92"/>
      <c r="DY26" s="92"/>
      <c r="DZ26" s="92"/>
      <c r="EA26" s="92"/>
      <c r="EB26" s="92"/>
      <c r="EC26" s="92"/>
      <c r="ED26" s="92"/>
      <c r="EE26" s="92"/>
      <c r="EF26" s="92"/>
      <c r="EG26" s="92"/>
      <c r="EH26" s="93"/>
    </row>
    <row r="27" spans="1:138" s="5" customFormat="1" ht="13.5">
      <c r="A27" s="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7"/>
      <c r="AE27" s="82" t="s">
        <v>204</v>
      </c>
      <c r="AF27" s="83"/>
      <c r="AG27" s="83"/>
      <c r="AH27" s="83"/>
      <c r="AI27" s="83"/>
      <c r="AJ27" s="83"/>
      <c r="AK27" s="83"/>
      <c r="AL27" s="83"/>
      <c r="AM27" s="83"/>
      <c r="AN27" s="83"/>
      <c r="AO27" s="83"/>
      <c r="AP27" s="83"/>
      <c r="AQ27" s="83"/>
      <c r="AR27" s="83"/>
      <c r="AS27" s="83"/>
      <c r="AT27" s="84"/>
      <c r="AU27" s="66" t="s">
        <v>20</v>
      </c>
      <c r="AV27" s="67"/>
      <c r="AW27" s="67"/>
      <c r="AX27" s="67"/>
      <c r="AY27" s="67"/>
      <c r="AZ27" s="67"/>
      <c r="BA27" s="67"/>
      <c r="BB27" s="67"/>
      <c r="BC27" s="67"/>
      <c r="BD27" s="67"/>
      <c r="BE27" s="67"/>
      <c r="BF27" s="67"/>
      <c r="BG27" s="67"/>
      <c r="BH27" s="67"/>
      <c r="BI27" s="68"/>
      <c r="BJ27" s="72">
        <f>4.83/1000</f>
        <v>0.00483</v>
      </c>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4"/>
      <c r="CN27" s="72">
        <f>5.04/1000</f>
        <v>0.00504</v>
      </c>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4"/>
      <c r="DR27" s="91"/>
      <c r="DS27" s="92"/>
      <c r="DT27" s="92"/>
      <c r="DU27" s="92"/>
      <c r="DV27" s="92"/>
      <c r="DW27" s="92"/>
      <c r="DX27" s="92"/>
      <c r="DY27" s="92"/>
      <c r="DZ27" s="92"/>
      <c r="EA27" s="92"/>
      <c r="EB27" s="92"/>
      <c r="EC27" s="92"/>
      <c r="ED27" s="92"/>
      <c r="EE27" s="92"/>
      <c r="EF27" s="92"/>
      <c r="EG27" s="92"/>
      <c r="EH27" s="93"/>
    </row>
    <row r="28" spans="1:138" s="5" customFormat="1" ht="26.25" customHeight="1">
      <c r="A28" s="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7"/>
      <c r="AE28" s="82" t="s">
        <v>206</v>
      </c>
      <c r="AF28" s="83"/>
      <c r="AG28" s="83"/>
      <c r="AH28" s="83"/>
      <c r="AI28" s="83"/>
      <c r="AJ28" s="83"/>
      <c r="AK28" s="83"/>
      <c r="AL28" s="83"/>
      <c r="AM28" s="83"/>
      <c r="AN28" s="83"/>
      <c r="AO28" s="83"/>
      <c r="AP28" s="83"/>
      <c r="AQ28" s="83"/>
      <c r="AR28" s="83"/>
      <c r="AS28" s="83"/>
      <c r="AT28" s="84"/>
      <c r="AU28" s="66"/>
      <c r="AV28" s="67"/>
      <c r="AW28" s="67"/>
      <c r="AX28" s="67"/>
      <c r="AY28" s="67"/>
      <c r="AZ28" s="67"/>
      <c r="BA28" s="67"/>
      <c r="BB28" s="67"/>
      <c r="BC28" s="67"/>
      <c r="BD28" s="67"/>
      <c r="BE28" s="67"/>
      <c r="BF28" s="67"/>
      <c r="BG28" s="67"/>
      <c r="BH28" s="67"/>
      <c r="BI28" s="68"/>
      <c r="BJ28" s="72"/>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4"/>
      <c r="CN28" s="72"/>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4"/>
      <c r="DR28" s="91"/>
      <c r="DS28" s="92"/>
      <c r="DT28" s="92"/>
      <c r="DU28" s="92"/>
      <c r="DV28" s="92"/>
      <c r="DW28" s="92"/>
      <c r="DX28" s="92"/>
      <c r="DY28" s="92"/>
      <c r="DZ28" s="92"/>
      <c r="EA28" s="92"/>
      <c r="EB28" s="92"/>
      <c r="EC28" s="92"/>
      <c r="ED28" s="92"/>
      <c r="EE28" s="92"/>
      <c r="EF28" s="92"/>
      <c r="EG28" s="92"/>
      <c r="EH28" s="93"/>
    </row>
    <row r="29" spans="1:138" s="5" customFormat="1" ht="13.5">
      <c r="A29" s="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7"/>
      <c r="AE29" s="82" t="s">
        <v>198</v>
      </c>
      <c r="AF29" s="83"/>
      <c r="AG29" s="83"/>
      <c r="AH29" s="83"/>
      <c r="AI29" s="83"/>
      <c r="AJ29" s="83"/>
      <c r="AK29" s="83"/>
      <c r="AL29" s="83"/>
      <c r="AM29" s="83"/>
      <c r="AN29" s="83"/>
      <c r="AO29" s="83"/>
      <c r="AP29" s="83"/>
      <c r="AQ29" s="83"/>
      <c r="AR29" s="83"/>
      <c r="AS29" s="83"/>
      <c r="AT29" s="84"/>
      <c r="AU29" s="66" t="s">
        <v>20</v>
      </c>
      <c r="AV29" s="67"/>
      <c r="AW29" s="67"/>
      <c r="AX29" s="67"/>
      <c r="AY29" s="67"/>
      <c r="AZ29" s="67"/>
      <c r="BA29" s="67"/>
      <c r="BB29" s="67"/>
      <c r="BC29" s="67"/>
      <c r="BD29" s="67"/>
      <c r="BE29" s="67"/>
      <c r="BF29" s="67"/>
      <c r="BG29" s="67"/>
      <c r="BH29" s="67"/>
      <c r="BI29" s="68"/>
      <c r="BJ29" s="72">
        <f>5.55/1000</f>
        <v>0.00555</v>
      </c>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4"/>
      <c r="CN29" s="72">
        <f>5.8/1000</f>
        <v>0.0058</v>
      </c>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4"/>
      <c r="DR29" s="91"/>
      <c r="DS29" s="92"/>
      <c r="DT29" s="92"/>
      <c r="DU29" s="92"/>
      <c r="DV29" s="92"/>
      <c r="DW29" s="92"/>
      <c r="DX29" s="92"/>
      <c r="DY29" s="92"/>
      <c r="DZ29" s="92"/>
      <c r="EA29" s="92"/>
      <c r="EB29" s="92"/>
      <c r="EC29" s="92"/>
      <c r="ED29" s="92"/>
      <c r="EE29" s="92"/>
      <c r="EF29" s="92"/>
      <c r="EG29" s="92"/>
      <c r="EH29" s="93"/>
    </row>
    <row r="30" spans="1:138" s="5" customFormat="1" ht="13.5">
      <c r="A30" s="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7"/>
      <c r="AE30" s="82" t="s">
        <v>199</v>
      </c>
      <c r="AF30" s="83"/>
      <c r="AG30" s="83"/>
      <c r="AH30" s="83"/>
      <c r="AI30" s="83"/>
      <c r="AJ30" s="83"/>
      <c r="AK30" s="83"/>
      <c r="AL30" s="83"/>
      <c r="AM30" s="83"/>
      <c r="AN30" s="83"/>
      <c r="AO30" s="83"/>
      <c r="AP30" s="83"/>
      <c r="AQ30" s="83"/>
      <c r="AR30" s="83"/>
      <c r="AS30" s="83"/>
      <c r="AT30" s="84"/>
      <c r="AU30" s="66" t="s">
        <v>20</v>
      </c>
      <c r="AV30" s="67"/>
      <c r="AW30" s="67"/>
      <c r="AX30" s="67"/>
      <c r="AY30" s="67"/>
      <c r="AZ30" s="67"/>
      <c r="BA30" s="67"/>
      <c r="BB30" s="67"/>
      <c r="BC30" s="67"/>
      <c r="BD30" s="67"/>
      <c r="BE30" s="67"/>
      <c r="BF30" s="67"/>
      <c r="BG30" s="67"/>
      <c r="BH30" s="67"/>
      <c r="BI30" s="68"/>
      <c r="BJ30" s="72">
        <f>3.86/1000</f>
        <v>0.0038599999999999997</v>
      </c>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4"/>
      <c r="CN30" s="72">
        <f>4.03/1000</f>
        <v>0.004030000000000001</v>
      </c>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4"/>
      <c r="DR30" s="91"/>
      <c r="DS30" s="92"/>
      <c r="DT30" s="92"/>
      <c r="DU30" s="92"/>
      <c r="DV30" s="92"/>
      <c r="DW30" s="92"/>
      <c r="DX30" s="92"/>
      <c r="DY30" s="92"/>
      <c r="DZ30" s="92"/>
      <c r="EA30" s="92"/>
      <c r="EB30" s="92"/>
      <c r="EC30" s="92"/>
      <c r="ED30" s="92"/>
      <c r="EE30" s="92"/>
      <c r="EF30" s="92"/>
      <c r="EG30" s="92"/>
      <c r="EH30" s="93"/>
    </row>
    <row r="31" spans="1:138" s="5" customFormat="1" ht="26.25" customHeight="1">
      <c r="A31" s="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7"/>
      <c r="AE31" s="82" t="s">
        <v>205</v>
      </c>
      <c r="AF31" s="83"/>
      <c r="AG31" s="83"/>
      <c r="AH31" s="83"/>
      <c r="AI31" s="83"/>
      <c r="AJ31" s="83"/>
      <c r="AK31" s="83"/>
      <c r="AL31" s="83"/>
      <c r="AM31" s="83"/>
      <c r="AN31" s="83"/>
      <c r="AO31" s="83"/>
      <c r="AP31" s="83"/>
      <c r="AQ31" s="83"/>
      <c r="AR31" s="83"/>
      <c r="AS31" s="83"/>
      <c r="AT31" s="84"/>
      <c r="AU31" s="66"/>
      <c r="AV31" s="67"/>
      <c r="AW31" s="67"/>
      <c r="AX31" s="67"/>
      <c r="AY31" s="67"/>
      <c r="AZ31" s="67"/>
      <c r="BA31" s="67"/>
      <c r="BB31" s="67"/>
      <c r="BC31" s="67"/>
      <c r="BD31" s="67"/>
      <c r="BE31" s="67"/>
      <c r="BF31" s="67"/>
      <c r="BG31" s="67"/>
      <c r="BH31" s="67"/>
      <c r="BI31" s="68"/>
      <c r="BJ31" s="72"/>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4"/>
      <c r="CN31" s="72"/>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4"/>
      <c r="DR31" s="91"/>
      <c r="DS31" s="92"/>
      <c r="DT31" s="92"/>
      <c r="DU31" s="92"/>
      <c r="DV31" s="92"/>
      <c r="DW31" s="92"/>
      <c r="DX31" s="92"/>
      <c r="DY31" s="92"/>
      <c r="DZ31" s="92"/>
      <c r="EA31" s="92"/>
      <c r="EB31" s="92"/>
      <c r="EC31" s="92"/>
      <c r="ED31" s="92"/>
      <c r="EE31" s="92"/>
      <c r="EF31" s="92"/>
      <c r="EG31" s="92"/>
      <c r="EH31" s="93"/>
    </row>
    <row r="32" spans="1:138" s="5" customFormat="1" ht="13.5">
      <c r="A32" s="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7"/>
      <c r="AE32" s="82" t="s">
        <v>201</v>
      </c>
      <c r="AF32" s="83"/>
      <c r="AG32" s="83"/>
      <c r="AH32" s="83"/>
      <c r="AI32" s="83"/>
      <c r="AJ32" s="83"/>
      <c r="AK32" s="83"/>
      <c r="AL32" s="83"/>
      <c r="AM32" s="83"/>
      <c r="AN32" s="83"/>
      <c r="AO32" s="83"/>
      <c r="AP32" s="83"/>
      <c r="AQ32" s="83"/>
      <c r="AR32" s="83"/>
      <c r="AS32" s="83"/>
      <c r="AT32" s="84"/>
      <c r="AU32" s="66" t="s">
        <v>20</v>
      </c>
      <c r="AV32" s="67"/>
      <c r="AW32" s="67"/>
      <c r="AX32" s="67"/>
      <c r="AY32" s="67"/>
      <c r="AZ32" s="67"/>
      <c r="BA32" s="67"/>
      <c r="BB32" s="67"/>
      <c r="BC32" s="67"/>
      <c r="BD32" s="67"/>
      <c r="BE32" s="67"/>
      <c r="BF32" s="67"/>
      <c r="BG32" s="67"/>
      <c r="BH32" s="67"/>
      <c r="BI32" s="68"/>
      <c r="BJ32" s="72">
        <f>6.28/1000</f>
        <v>0.00628</v>
      </c>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4"/>
      <c r="CN32" s="72">
        <f>6.55/1000</f>
        <v>0.006549999999999999</v>
      </c>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4"/>
      <c r="DR32" s="91"/>
      <c r="DS32" s="92"/>
      <c r="DT32" s="92"/>
      <c r="DU32" s="92"/>
      <c r="DV32" s="92"/>
      <c r="DW32" s="92"/>
      <c r="DX32" s="92"/>
      <c r="DY32" s="92"/>
      <c r="DZ32" s="92"/>
      <c r="EA32" s="92"/>
      <c r="EB32" s="92"/>
      <c r="EC32" s="92"/>
      <c r="ED32" s="92"/>
      <c r="EE32" s="92"/>
      <c r="EF32" s="92"/>
      <c r="EG32" s="92"/>
      <c r="EH32" s="93"/>
    </row>
    <row r="33" spans="1:138" s="5" customFormat="1" ht="13.5">
      <c r="A33" s="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7"/>
      <c r="AE33" s="82" t="s">
        <v>202</v>
      </c>
      <c r="AF33" s="83"/>
      <c r="AG33" s="83"/>
      <c r="AH33" s="83"/>
      <c r="AI33" s="83"/>
      <c r="AJ33" s="83"/>
      <c r="AK33" s="83"/>
      <c r="AL33" s="83"/>
      <c r="AM33" s="83"/>
      <c r="AN33" s="83"/>
      <c r="AO33" s="83"/>
      <c r="AP33" s="83"/>
      <c r="AQ33" s="83"/>
      <c r="AR33" s="83"/>
      <c r="AS33" s="83"/>
      <c r="AT33" s="84"/>
      <c r="AU33" s="66" t="s">
        <v>20</v>
      </c>
      <c r="AV33" s="67"/>
      <c r="AW33" s="67"/>
      <c r="AX33" s="67"/>
      <c r="AY33" s="67"/>
      <c r="AZ33" s="67"/>
      <c r="BA33" s="67"/>
      <c r="BB33" s="67"/>
      <c r="BC33" s="67"/>
      <c r="BD33" s="67"/>
      <c r="BE33" s="67"/>
      <c r="BF33" s="67"/>
      <c r="BG33" s="67"/>
      <c r="BH33" s="67"/>
      <c r="BI33" s="68"/>
      <c r="BJ33" s="72">
        <f>4.83/1000</f>
        <v>0.00483</v>
      </c>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4"/>
      <c r="CN33" s="72">
        <f>5.04/1000</f>
        <v>0.00504</v>
      </c>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4"/>
      <c r="DR33" s="91"/>
      <c r="DS33" s="92"/>
      <c r="DT33" s="92"/>
      <c r="DU33" s="92"/>
      <c r="DV33" s="92"/>
      <c r="DW33" s="92"/>
      <c r="DX33" s="92"/>
      <c r="DY33" s="92"/>
      <c r="DZ33" s="92"/>
      <c r="EA33" s="92"/>
      <c r="EB33" s="92"/>
      <c r="EC33" s="92"/>
      <c r="ED33" s="92"/>
      <c r="EE33" s="92"/>
      <c r="EF33" s="92"/>
      <c r="EG33" s="92"/>
      <c r="EH33" s="93"/>
    </row>
    <row r="34" spans="1:138" s="5" customFormat="1" ht="13.5">
      <c r="A34" s="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7"/>
      <c r="AE34" s="82" t="s">
        <v>199</v>
      </c>
      <c r="AF34" s="83"/>
      <c r="AG34" s="83"/>
      <c r="AH34" s="83"/>
      <c r="AI34" s="83"/>
      <c r="AJ34" s="83"/>
      <c r="AK34" s="83"/>
      <c r="AL34" s="83"/>
      <c r="AM34" s="83"/>
      <c r="AN34" s="83"/>
      <c r="AO34" s="83"/>
      <c r="AP34" s="83"/>
      <c r="AQ34" s="83"/>
      <c r="AR34" s="83"/>
      <c r="AS34" s="83"/>
      <c r="AT34" s="84"/>
      <c r="AU34" s="66" t="s">
        <v>20</v>
      </c>
      <c r="AV34" s="67"/>
      <c r="AW34" s="67"/>
      <c r="AX34" s="67"/>
      <c r="AY34" s="67"/>
      <c r="AZ34" s="67"/>
      <c r="BA34" s="67"/>
      <c r="BB34" s="67"/>
      <c r="BC34" s="67"/>
      <c r="BD34" s="67"/>
      <c r="BE34" s="67"/>
      <c r="BF34" s="67"/>
      <c r="BG34" s="67"/>
      <c r="BH34" s="67"/>
      <c r="BI34" s="68"/>
      <c r="BJ34" s="72">
        <f>3.86/1000</f>
        <v>0.0038599999999999997</v>
      </c>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4"/>
      <c r="CN34" s="72">
        <f>4.03/1000</f>
        <v>0.004030000000000001</v>
      </c>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4"/>
      <c r="DR34" s="91"/>
      <c r="DS34" s="92"/>
      <c r="DT34" s="92"/>
      <c r="DU34" s="92"/>
      <c r="DV34" s="92"/>
      <c r="DW34" s="92"/>
      <c r="DX34" s="92"/>
      <c r="DY34" s="92"/>
      <c r="DZ34" s="92"/>
      <c r="EA34" s="92"/>
      <c r="EB34" s="92"/>
      <c r="EC34" s="92"/>
      <c r="ED34" s="92"/>
      <c r="EE34" s="92"/>
      <c r="EF34" s="92"/>
      <c r="EG34" s="92"/>
      <c r="EH34" s="93"/>
    </row>
    <row r="35" spans="1:138" s="5" customFormat="1" ht="27" customHeight="1">
      <c r="A35" s="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7"/>
      <c r="AE35" s="85" t="s">
        <v>207</v>
      </c>
      <c r="AF35" s="86"/>
      <c r="AG35" s="86"/>
      <c r="AH35" s="86"/>
      <c r="AI35" s="86"/>
      <c r="AJ35" s="86"/>
      <c r="AK35" s="86"/>
      <c r="AL35" s="86"/>
      <c r="AM35" s="86"/>
      <c r="AN35" s="86"/>
      <c r="AO35" s="86"/>
      <c r="AP35" s="86"/>
      <c r="AQ35" s="86"/>
      <c r="AR35" s="86"/>
      <c r="AS35" s="86"/>
      <c r="AT35" s="87"/>
      <c r="AU35" s="66"/>
      <c r="AV35" s="67"/>
      <c r="AW35" s="67"/>
      <c r="AX35" s="67"/>
      <c r="AY35" s="67"/>
      <c r="AZ35" s="67"/>
      <c r="BA35" s="67"/>
      <c r="BB35" s="67"/>
      <c r="BC35" s="67"/>
      <c r="BD35" s="67"/>
      <c r="BE35" s="67"/>
      <c r="BF35" s="67"/>
      <c r="BG35" s="67"/>
      <c r="BH35" s="67"/>
      <c r="BI35" s="68"/>
      <c r="BJ35" s="72"/>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4"/>
      <c r="CN35" s="72"/>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4"/>
      <c r="DR35" s="91"/>
      <c r="DS35" s="92"/>
      <c r="DT35" s="92"/>
      <c r="DU35" s="92"/>
      <c r="DV35" s="92"/>
      <c r="DW35" s="92"/>
      <c r="DX35" s="92"/>
      <c r="DY35" s="92"/>
      <c r="DZ35" s="92"/>
      <c r="EA35" s="92"/>
      <c r="EB35" s="92"/>
      <c r="EC35" s="92"/>
      <c r="ED35" s="92"/>
      <c r="EE35" s="92"/>
      <c r="EF35" s="92"/>
      <c r="EG35" s="92"/>
      <c r="EH35" s="93"/>
    </row>
    <row r="36" spans="1:138" s="5" customFormat="1" ht="13.5">
      <c r="A36" s="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7"/>
      <c r="AE36" s="82" t="s">
        <v>208</v>
      </c>
      <c r="AF36" s="83"/>
      <c r="AG36" s="83"/>
      <c r="AH36" s="83"/>
      <c r="AI36" s="83"/>
      <c r="AJ36" s="83"/>
      <c r="AK36" s="83"/>
      <c r="AL36" s="83"/>
      <c r="AM36" s="83"/>
      <c r="AN36" s="83"/>
      <c r="AO36" s="83"/>
      <c r="AP36" s="83"/>
      <c r="AQ36" s="83"/>
      <c r="AR36" s="83"/>
      <c r="AS36" s="83"/>
      <c r="AT36" s="84"/>
      <c r="AU36" s="66" t="s">
        <v>20</v>
      </c>
      <c r="AV36" s="67"/>
      <c r="AW36" s="67"/>
      <c r="AX36" s="67"/>
      <c r="AY36" s="67"/>
      <c r="AZ36" s="67"/>
      <c r="BA36" s="67"/>
      <c r="BB36" s="67"/>
      <c r="BC36" s="67"/>
      <c r="BD36" s="67"/>
      <c r="BE36" s="67"/>
      <c r="BF36" s="67"/>
      <c r="BG36" s="67"/>
      <c r="BH36" s="67"/>
      <c r="BI36" s="68"/>
      <c r="BJ36" s="72">
        <f>4.83/1000</f>
        <v>0.00483</v>
      </c>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4"/>
      <c r="CN36" s="72">
        <f>5.04/1000</f>
        <v>0.00504</v>
      </c>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4"/>
      <c r="DR36" s="91"/>
      <c r="DS36" s="92"/>
      <c r="DT36" s="92"/>
      <c r="DU36" s="92"/>
      <c r="DV36" s="92"/>
      <c r="DW36" s="92"/>
      <c r="DX36" s="92"/>
      <c r="DY36" s="92"/>
      <c r="DZ36" s="92"/>
      <c r="EA36" s="92"/>
      <c r="EB36" s="92"/>
      <c r="EC36" s="92"/>
      <c r="ED36" s="92"/>
      <c r="EE36" s="92"/>
      <c r="EF36" s="92"/>
      <c r="EG36" s="92"/>
      <c r="EH36" s="93"/>
    </row>
    <row r="37" spans="1:138" s="5" customFormat="1" ht="27" customHeight="1">
      <c r="A37" s="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7"/>
      <c r="AE37" s="82" t="s">
        <v>209</v>
      </c>
      <c r="AF37" s="83"/>
      <c r="AG37" s="83"/>
      <c r="AH37" s="83"/>
      <c r="AI37" s="83"/>
      <c r="AJ37" s="83"/>
      <c r="AK37" s="83"/>
      <c r="AL37" s="83"/>
      <c r="AM37" s="83"/>
      <c r="AN37" s="83"/>
      <c r="AO37" s="83"/>
      <c r="AP37" s="83"/>
      <c r="AQ37" s="83"/>
      <c r="AR37" s="83"/>
      <c r="AS37" s="83"/>
      <c r="AT37" s="84"/>
      <c r="AU37" s="66" t="s">
        <v>20</v>
      </c>
      <c r="AV37" s="67"/>
      <c r="AW37" s="67"/>
      <c r="AX37" s="67"/>
      <c r="AY37" s="67"/>
      <c r="AZ37" s="67"/>
      <c r="BA37" s="67"/>
      <c r="BB37" s="67"/>
      <c r="BC37" s="67"/>
      <c r="BD37" s="67"/>
      <c r="BE37" s="67"/>
      <c r="BF37" s="67"/>
      <c r="BG37" s="67"/>
      <c r="BH37" s="67"/>
      <c r="BI37" s="68"/>
      <c r="BJ37" s="72"/>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4"/>
      <c r="CN37" s="72"/>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4"/>
      <c r="DR37" s="91"/>
      <c r="DS37" s="92"/>
      <c r="DT37" s="92"/>
      <c r="DU37" s="92"/>
      <c r="DV37" s="92"/>
      <c r="DW37" s="92"/>
      <c r="DX37" s="92"/>
      <c r="DY37" s="92"/>
      <c r="DZ37" s="92"/>
      <c r="EA37" s="92"/>
      <c r="EB37" s="92"/>
      <c r="EC37" s="92"/>
      <c r="ED37" s="92"/>
      <c r="EE37" s="92"/>
      <c r="EF37" s="92"/>
      <c r="EG37" s="92"/>
      <c r="EH37" s="93"/>
    </row>
    <row r="38" spans="1:138" s="5" customFormat="1" ht="13.5">
      <c r="A38" s="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7"/>
      <c r="AE38" s="82" t="s">
        <v>198</v>
      </c>
      <c r="AF38" s="83"/>
      <c r="AG38" s="83"/>
      <c r="AH38" s="83"/>
      <c r="AI38" s="83"/>
      <c r="AJ38" s="83"/>
      <c r="AK38" s="83"/>
      <c r="AL38" s="83"/>
      <c r="AM38" s="83"/>
      <c r="AN38" s="83"/>
      <c r="AO38" s="83"/>
      <c r="AP38" s="83"/>
      <c r="AQ38" s="83"/>
      <c r="AR38" s="83"/>
      <c r="AS38" s="83"/>
      <c r="AT38" s="84"/>
      <c r="AU38" s="66" t="s">
        <v>20</v>
      </c>
      <c r="AV38" s="67"/>
      <c r="AW38" s="67"/>
      <c r="AX38" s="67"/>
      <c r="AY38" s="67"/>
      <c r="AZ38" s="67"/>
      <c r="BA38" s="67"/>
      <c r="BB38" s="67"/>
      <c r="BC38" s="67"/>
      <c r="BD38" s="67"/>
      <c r="BE38" s="67"/>
      <c r="BF38" s="67"/>
      <c r="BG38" s="67"/>
      <c r="BH38" s="67"/>
      <c r="BI38" s="68"/>
      <c r="BJ38" s="72">
        <f>5.55/1000</f>
        <v>0.00555</v>
      </c>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4"/>
      <c r="CN38" s="72">
        <f>5.8/1000</f>
        <v>0.0058</v>
      </c>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4"/>
      <c r="DR38" s="91"/>
      <c r="DS38" s="92"/>
      <c r="DT38" s="92"/>
      <c r="DU38" s="92"/>
      <c r="DV38" s="92"/>
      <c r="DW38" s="92"/>
      <c r="DX38" s="92"/>
      <c r="DY38" s="92"/>
      <c r="DZ38" s="92"/>
      <c r="EA38" s="92"/>
      <c r="EB38" s="92"/>
      <c r="EC38" s="92"/>
      <c r="ED38" s="92"/>
      <c r="EE38" s="92"/>
      <c r="EF38" s="92"/>
      <c r="EG38" s="92"/>
      <c r="EH38" s="93"/>
    </row>
    <row r="39" spans="1:138" s="5" customFormat="1" ht="13.5">
      <c r="A39" s="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7"/>
      <c r="AE39" s="82" t="s">
        <v>199</v>
      </c>
      <c r="AF39" s="83"/>
      <c r="AG39" s="83"/>
      <c r="AH39" s="83"/>
      <c r="AI39" s="83"/>
      <c r="AJ39" s="83"/>
      <c r="AK39" s="83"/>
      <c r="AL39" s="83"/>
      <c r="AM39" s="83"/>
      <c r="AN39" s="83"/>
      <c r="AO39" s="83"/>
      <c r="AP39" s="83"/>
      <c r="AQ39" s="83"/>
      <c r="AR39" s="83"/>
      <c r="AS39" s="83"/>
      <c r="AT39" s="84"/>
      <c r="AU39" s="66" t="s">
        <v>20</v>
      </c>
      <c r="AV39" s="67"/>
      <c r="AW39" s="67"/>
      <c r="AX39" s="67"/>
      <c r="AY39" s="67"/>
      <c r="AZ39" s="67"/>
      <c r="BA39" s="67"/>
      <c r="BB39" s="67"/>
      <c r="BC39" s="67"/>
      <c r="BD39" s="67"/>
      <c r="BE39" s="67"/>
      <c r="BF39" s="67"/>
      <c r="BG39" s="67"/>
      <c r="BH39" s="67"/>
      <c r="BI39" s="68"/>
      <c r="BJ39" s="72">
        <f>3.86/1000</f>
        <v>0.0038599999999999997</v>
      </c>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4"/>
      <c r="CN39" s="72">
        <f>4.03/1000</f>
        <v>0.004030000000000001</v>
      </c>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4"/>
      <c r="DR39" s="91"/>
      <c r="DS39" s="92"/>
      <c r="DT39" s="92"/>
      <c r="DU39" s="92"/>
      <c r="DV39" s="92"/>
      <c r="DW39" s="92"/>
      <c r="DX39" s="92"/>
      <c r="DY39" s="92"/>
      <c r="DZ39" s="92"/>
      <c r="EA39" s="92"/>
      <c r="EB39" s="92"/>
      <c r="EC39" s="92"/>
      <c r="ED39" s="92"/>
      <c r="EE39" s="92"/>
      <c r="EF39" s="92"/>
      <c r="EG39" s="92"/>
      <c r="EH39" s="93"/>
    </row>
    <row r="40" spans="1:138" s="5" customFormat="1" ht="27" customHeight="1">
      <c r="A40" s="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7"/>
      <c r="AE40" s="82" t="s">
        <v>210</v>
      </c>
      <c r="AF40" s="83"/>
      <c r="AG40" s="83"/>
      <c r="AH40" s="83"/>
      <c r="AI40" s="83"/>
      <c r="AJ40" s="83"/>
      <c r="AK40" s="83"/>
      <c r="AL40" s="83"/>
      <c r="AM40" s="83"/>
      <c r="AN40" s="83"/>
      <c r="AO40" s="83"/>
      <c r="AP40" s="83"/>
      <c r="AQ40" s="83"/>
      <c r="AR40" s="83"/>
      <c r="AS40" s="83"/>
      <c r="AT40" s="84"/>
      <c r="AU40" s="66" t="s">
        <v>20</v>
      </c>
      <c r="AV40" s="67"/>
      <c r="AW40" s="67"/>
      <c r="AX40" s="67"/>
      <c r="AY40" s="67"/>
      <c r="AZ40" s="67"/>
      <c r="BA40" s="67"/>
      <c r="BB40" s="67"/>
      <c r="BC40" s="67"/>
      <c r="BD40" s="67"/>
      <c r="BE40" s="67"/>
      <c r="BF40" s="67"/>
      <c r="BG40" s="67"/>
      <c r="BH40" s="67"/>
      <c r="BI40" s="68"/>
      <c r="BJ40" s="72"/>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4"/>
      <c r="CN40" s="72"/>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4"/>
      <c r="DR40" s="91"/>
      <c r="DS40" s="92"/>
      <c r="DT40" s="92"/>
      <c r="DU40" s="92"/>
      <c r="DV40" s="92"/>
      <c r="DW40" s="92"/>
      <c r="DX40" s="92"/>
      <c r="DY40" s="92"/>
      <c r="DZ40" s="92"/>
      <c r="EA40" s="92"/>
      <c r="EB40" s="92"/>
      <c r="EC40" s="92"/>
      <c r="ED40" s="92"/>
      <c r="EE40" s="92"/>
      <c r="EF40" s="92"/>
      <c r="EG40" s="92"/>
      <c r="EH40" s="93"/>
    </row>
    <row r="41" spans="1:138" s="5" customFormat="1" ht="13.5">
      <c r="A41" s="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7"/>
      <c r="AE41" s="82" t="s">
        <v>201</v>
      </c>
      <c r="AF41" s="83"/>
      <c r="AG41" s="83"/>
      <c r="AH41" s="83"/>
      <c r="AI41" s="83"/>
      <c r="AJ41" s="83"/>
      <c r="AK41" s="83"/>
      <c r="AL41" s="83"/>
      <c r="AM41" s="83"/>
      <c r="AN41" s="83"/>
      <c r="AO41" s="83"/>
      <c r="AP41" s="83"/>
      <c r="AQ41" s="83"/>
      <c r="AR41" s="83"/>
      <c r="AS41" s="83"/>
      <c r="AT41" s="84"/>
      <c r="AU41" s="66" t="s">
        <v>20</v>
      </c>
      <c r="AV41" s="67"/>
      <c r="AW41" s="67"/>
      <c r="AX41" s="67"/>
      <c r="AY41" s="67"/>
      <c r="AZ41" s="67"/>
      <c r="BA41" s="67"/>
      <c r="BB41" s="67"/>
      <c r="BC41" s="67"/>
      <c r="BD41" s="67"/>
      <c r="BE41" s="67"/>
      <c r="BF41" s="67"/>
      <c r="BG41" s="67"/>
      <c r="BH41" s="67"/>
      <c r="BI41" s="68"/>
      <c r="BJ41" s="72">
        <f>6.28/1000</f>
        <v>0.00628</v>
      </c>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4"/>
      <c r="CN41" s="72">
        <f>6.55/1000</f>
        <v>0.006549999999999999</v>
      </c>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4"/>
      <c r="DR41" s="91"/>
      <c r="DS41" s="92"/>
      <c r="DT41" s="92"/>
      <c r="DU41" s="92"/>
      <c r="DV41" s="92"/>
      <c r="DW41" s="92"/>
      <c r="DX41" s="92"/>
      <c r="DY41" s="92"/>
      <c r="DZ41" s="92"/>
      <c r="EA41" s="92"/>
      <c r="EB41" s="92"/>
      <c r="EC41" s="92"/>
      <c r="ED41" s="92"/>
      <c r="EE41" s="92"/>
      <c r="EF41" s="92"/>
      <c r="EG41" s="92"/>
      <c r="EH41" s="93"/>
    </row>
    <row r="42" spans="1:138" s="5" customFormat="1" ht="13.5" customHeight="1">
      <c r="A42" s="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7"/>
      <c r="AE42" s="82" t="s">
        <v>202</v>
      </c>
      <c r="AF42" s="83"/>
      <c r="AG42" s="83"/>
      <c r="AH42" s="83"/>
      <c r="AI42" s="83"/>
      <c r="AJ42" s="83"/>
      <c r="AK42" s="83"/>
      <c r="AL42" s="83"/>
      <c r="AM42" s="83"/>
      <c r="AN42" s="83"/>
      <c r="AO42" s="83"/>
      <c r="AP42" s="83"/>
      <c r="AQ42" s="83"/>
      <c r="AR42" s="83"/>
      <c r="AS42" s="83"/>
      <c r="AT42" s="84"/>
      <c r="AU42" s="66" t="s">
        <v>20</v>
      </c>
      <c r="AV42" s="67"/>
      <c r="AW42" s="67"/>
      <c r="AX42" s="67"/>
      <c r="AY42" s="67"/>
      <c r="AZ42" s="67"/>
      <c r="BA42" s="67"/>
      <c r="BB42" s="67"/>
      <c r="BC42" s="67"/>
      <c r="BD42" s="67"/>
      <c r="BE42" s="67"/>
      <c r="BF42" s="67"/>
      <c r="BG42" s="67"/>
      <c r="BH42" s="67"/>
      <c r="BI42" s="68"/>
      <c r="BJ42" s="72">
        <f>4.83/1000</f>
        <v>0.00483</v>
      </c>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4"/>
      <c r="CN42" s="72">
        <f>5.04/1000</f>
        <v>0.00504</v>
      </c>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4"/>
      <c r="DR42" s="91"/>
      <c r="DS42" s="92"/>
      <c r="DT42" s="92"/>
      <c r="DU42" s="92"/>
      <c r="DV42" s="92"/>
      <c r="DW42" s="92"/>
      <c r="DX42" s="92"/>
      <c r="DY42" s="92"/>
      <c r="DZ42" s="92"/>
      <c r="EA42" s="92"/>
      <c r="EB42" s="92"/>
      <c r="EC42" s="92"/>
      <c r="ED42" s="92"/>
      <c r="EE42" s="92"/>
      <c r="EF42" s="92"/>
      <c r="EG42" s="92"/>
      <c r="EH42" s="93"/>
    </row>
    <row r="43" spans="1:138" s="5" customFormat="1" ht="13.5" customHeight="1">
      <c r="A43" s="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7"/>
      <c r="AE43" s="82" t="s">
        <v>199</v>
      </c>
      <c r="AF43" s="83"/>
      <c r="AG43" s="83"/>
      <c r="AH43" s="83"/>
      <c r="AI43" s="83"/>
      <c r="AJ43" s="83"/>
      <c r="AK43" s="83"/>
      <c r="AL43" s="83"/>
      <c r="AM43" s="83"/>
      <c r="AN43" s="83"/>
      <c r="AO43" s="83"/>
      <c r="AP43" s="83"/>
      <c r="AQ43" s="83"/>
      <c r="AR43" s="83"/>
      <c r="AS43" s="83"/>
      <c r="AT43" s="84"/>
      <c r="AU43" s="66" t="s">
        <v>20</v>
      </c>
      <c r="AV43" s="67"/>
      <c r="AW43" s="67"/>
      <c r="AX43" s="67"/>
      <c r="AY43" s="67"/>
      <c r="AZ43" s="67"/>
      <c r="BA43" s="67"/>
      <c r="BB43" s="67"/>
      <c r="BC43" s="67"/>
      <c r="BD43" s="67"/>
      <c r="BE43" s="67"/>
      <c r="BF43" s="67"/>
      <c r="BG43" s="67"/>
      <c r="BH43" s="67"/>
      <c r="BI43" s="68"/>
      <c r="BJ43" s="72">
        <f>3.86/1000</f>
        <v>0.0038599999999999997</v>
      </c>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4"/>
      <c r="CN43" s="72">
        <f>4.03/1000</f>
        <v>0.004030000000000001</v>
      </c>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4"/>
      <c r="DR43" s="91"/>
      <c r="DS43" s="92"/>
      <c r="DT43" s="92"/>
      <c r="DU43" s="92"/>
      <c r="DV43" s="92"/>
      <c r="DW43" s="92"/>
      <c r="DX43" s="92"/>
      <c r="DY43" s="92"/>
      <c r="DZ43" s="92"/>
      <c r="EA43" s="92"/>
      <c r="EB43" s="92"/>
      <c r="EC43" s="92"/>
      <c r="ED43" s="92"/>
      <c r="EE43" s="92"/>
      <c r="EF43" s="92"/>
      <c r="EG43" s="92"/>
      <c r="EH43" s="93"/>
    </row>
    <row r="44" spans="1:138" s="5" customFormat="1" ht="13.5" customHeight="1">
      <c r="A44" s="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7"/>
      <c r="AE44" s="85" t="s">
        <v>212</v>
      </c>
      <c r="AF44" s="86"/>
      <c r="AG44" s="86"/>
      <c r="AH44" s="86"/>
      <c r="AI44" s="86"/>
      <c r="AJ44" s="86"/>
      <c r="AK44" s="86"/>
      <c r="AL44" s="86"/>
      <c r="AM44" s="86"/>
      <c r="AN44" s="86"/>
      <c r="AO44" s="86"/>
      <c r="AP44" s="86"/>
      <c r="AQ44" s="86"/>
      <c r="AR44" s="86"/>
      <c r="AS44" s="86"/>
      <c r="AT44" s="87"/>
      <c r="AU44" s="66"/>
      <c r="AV44" s="67"/>
      <c r="AW44" s="67"/>
      <c r="AX44" s="67"/>
      <c r="AY44" s="67"/>
      <c r="AZ44" s="67"/>
      <c r="BA44" s="67"/>
      <c r="BB44" s="67"/>
      <c r="BC44" s="67"/>
      <c r="BD44" s="67"/>
      <c r="BE44" s="67"/>
      <c r="BF44" s="67"/>
      <c r="BG44" s="67"/>
      <c r="BH44" s="67"/>
      <c r="BI44" s="68"/>
      <c r="BJ44" s="72"/>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4"/>
      <c r="CN44" s="72"/>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4"/>
      <c r="DR44" s="91"/>
      <c r="DS44" s="92"/>
      <c r="DT44" s="92"/>
      <c r="DU44" s="92"/>
      <c r="DV44" s="92"/>
      <c r="DW44" s="92"/>
      <c r="DX44" s="92"/>
      <c r="DY44" s="92"/>
      <c r="DZ44" s="92"/>
      <c r="EA44" s="92"/>
      <c r="EB44" s="92"/>
      <c r="EC44" s="92"/>
      <c r="ED44" s="92"/>
      <c r="EE44" s="92"/>
      <c r="EF44" s="92"/>
      <c r="EG44" s="92"/>
      <c r="EH44" s="93"/>
    </row>
    <row r="45" spans="1:138" s="5" customFormat="1" ht="13.5" customHeight="1">
      <c r="A45" s="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7"/>
      <c r="AE45" s="82" t="s">
        <v>213</v>
      </c>
      <c r="AF45" s="83"/>
      <c r="AG45" s="83"/>
      <c r="AH45" s="83"/>
      <c r="AI45" s="83"/>
      <c r="AJ45" s="83"/>
      <c r="AK45" s="83"/>
      <c r="AL45" s="83"/>
      <c r="AM45" s="83"/>
      <c r="AN45" s="83"/>
      <c r="AO45" s="83"/>
      <c r="AP45" s="83"/>
      <c r="AQ45" s="83"/>
      <c r="AR45" s="83"/>
      <c r="AS45" s="83"/>
      <c r="AT45" s="84"/>
      <c r="AU45" s="66" t="s">
        <v>20</v>
      </c>
      <c r="AV45" s="67"/>
      <c r="AW45" s="67"/>
      <c r="AX45" s="67"/>
      <c r="AY45" s="67"/>
      <c r="AZ45" s="67"/>
      <c r="BA45" s="67"/>
      <c r="BB45" s="67"/>
      <c r="BC45" s="67"/>
      <c r="BD45" s="67"/>
      <c r="BE45" s="67"/>
      <c r="BF45" s="67"/>
      <c r="BG45" s="67"/>
      <c r="BH45" s="67"/>
      <c r="BI45" s="68"/>
      <c r="BJ45" s="72">
        <f>4.83/1000</f>
        <v>0.00483</v>
      </c>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4"/>
      <c r="CN45" s="72">
        <f>5.04/1000</f>
        <v>0.00504</v>
      </c>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4"/>
      <c r="DR45" s="91"/>
      <c r="DS45" s="92"/>
      <c r="DT45" s="92"/>
      <c r="DU45" s="92"/>
      <c r="DV45" s="92"/>
      <c r="DW45" s="92"/>
      <c r="DX45" s="92"/>
      <c r="DY45" s="92"/>
      <c r="DZ45" s="92"/>
      <c r="EA45" s="92"/>
      <c r="EB45" s="92"/>
      <c r="EC45" s="92"/>
      <c r="ED45" s="92"/>
      <c r="EE45" s="92"/>
      <c r="EF45" s="92"/>
      <c r="EG45" s="92"/>
      <c r="EH45" s="93"/>
    </row>
    <row r="46" spans="1:138" s="5" customFormat="1" ht="27" customHeight="1">
      <c r="A46" s="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7"/>
      <c r="AE46" s="82" t="s">
        <v>214</v>
      </c>
      <c r="AF46" s="83"/>
      <c r="AG46" s="83"/>
      <c r="AH46" s="83"/>
      <c r="AI46" s="83"/>
      <c r="AJ46" s="83"/>
      <c r="AK46" s="83"/>
      <c r="AL46" s="83"/>
      <c r="AM46" s="83"/>
      <c r="AN46" s="83"/>
      <c r="AO46" s="83"/>
      <c r="AP46" s="83"/>
      <c r="AQ46" s="83"/>
      <c r="AR46" s="83"/>
      <c r="AS46" s="83"/>
      <c r="AT46" s="84"/>
      <c r="AU46" s="66"/>
      <c r="AV46" s="67"/>
      <c r="AW46" s="67"/>
      <c r="AX46" s="67"/>
      <c r="AY46" s="67"/>
      <c r="AZ46" s="67"/>
      <c r="BA46" s="67"/>
      <c r="BB46" s="67"/>
      <c r="BC46" s="67"/>
      <c r="BD46" s="67"/>
      <c r="BE46" s="67"/>
      <c r="BF46" s="67"/>
      <c r="BG46" s="67"/>
      <c r="BH46" s="67"/>
      <c r="BI46" s="68"/>
      <c r="BJ46" s="72"/>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4"/>
      <c r="CN46" s="72"/>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4"/>
      <c r="DR46" s="91"/>
      <c r="DS46" s="92"/>
      <c r="DT46" s="92"/>
      <c r="DU46" s="92"/>
      <c r="DV46" s="92"/>
      <c r="DW46" s="92"/>
      <c r="DX46" s="92"/>
      <c r="DY46" s="92"/>
      <c r="DZ46" s="92"/>
      <c r="EA46" s="92"/>
      <c r="EB46" s="92"/>
      <c r="EC46" s="92"/>
      <c r="ED46" s="92"/>
      <c r="EE46" s="92"/>
      <c r="EF46" s="92"/>
      <c r="EG46" s="92"/>
      <c r="EH46" s="93"/>
    </row>
    <row r="47" spans="1:138" s="5" customFormat="1" ht="13.5" customHeight="1">
      <c r="A47" s="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7"/>
      <c r="AE47" s="82" t="s">
        <v>198</v>
      </c>
      <c r="AF47" s="83"/>
      <c r="AG47" s="83"/>
      <c r="AH47" s="83"/>
      <c r="AI47" s="83"/>
      <c r="AJ47" s="83"/>
      <c r="AK47" s="83"/>
      <c r="AL47" s="83"/>
      <c r="AM47" s="83"/>
      <c r="AN47" s="83"/>
      <c r="AO47" s="83"/>
      <c r="AP47" s="83"/>
      <c r="AQ47" s="83"/>
      <c r="AR47" s="83"/>
      <c r="AS47" s="83"/>
      <c r="AT47" s="84"/>
      <c r="AU47" s="66" t="s">
        <v>20</v>
      </c>
      <c r="AV47" s="67"/>
      <c r="AW47" s="67"/>
      <c r="AX47" s="67"/>
      <c r="AY47" s="67"/>
      <c r="AZ47" s="67"/>
      <c r="BA47" s="67"/>
      <c r="BB47" s="67"/>
      <c r="BC47" s="67"/>
      <c r="BD47" s="67"/>
      <c r="BE47" s="67"/>
      <c r="BF47" s="67"/>
      <c r="BG47" s="67"/>
      <c r="BH47" s="67"/>
      <c r="BI47" s="68"/>
      <c r="BJ47" s="72">
        <f>5.55/1000</f>
        <v>0.00555</v>
      </c>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4"/>
      <c r="CN47" s="72">
        <f>5.8/1000</f>
        <v>0.0058</v>
      </c>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4"/>
      <c r="DR47" s="91"/>
      <c r="DS47" s="92"/>
      <c r="DT47" s="92"/>
      <c r="DU47" s="92"/>
      <c r="DV47" s="92"/>
      <c r="DW47" s="92"/>
      <c r="DX47" s="92"/>
      <c r="DY47" s="92"/>
      <c r="DZ47" s="92"/>
      <c r="EA47" s="92"/>
      <c r="EB47" s="92"/>
      <c r="EC47" s="92"/>
      <c r="ED47" s="92"/>
      <c r="EE47" s="92"/>
      <c r="EF47" s="92"/>
      <c r="EG47" s="92"/>
      <c r="EH47" s="93"/>
    </row>
    <row r="48" spans="1:138" s="5" customFormat="1" ht="13.5" customHeight="1">
      <c r="A48" s="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7"/>
      <c r="AE48" s="82" t="s">
        <v>199</v>
      </c>
      <c r="AF48" s="83"/>
      <c r="AG48" s="83"/>
      <c r="AH48" s="83"/>
      <c r="AI48" s="83"/>
      <c r="AJ48" s="83"/>
      <c r="AK48" s="83"/>
      <c r="AL48" s="83"/>
      <c r="AM48" s="83"/>
      <c r="AN48" s="83"/>
      <c r="AO48" s="83"/>
      <c r="AP48" s="83"/>
      <c r="AQ48" s="83"/>
      <c r="AR48" s="83"/>
      <c r="AS48" s="83"/>
      <c r="AT48" s="84"/>
      <c r="AU48" s="66" t="s">
        <v>20</v>
      </c>
      <c r="AV48" s="67"/>
      <c r="AW48" s="67"/>
      <c r="AX48" s="67"/>
      <c r="AY48" s="67"/>
      <c r="AZ48" s="67"/>
      <c r="BA48" s="67"/>
      <c r="BB48" s="67"/>
      <c r="BC48" s="67"/>
      <c r="BD48" s="67"/>
      <c r="BE48" s="67"/>
      <c r="BF48" s="67"/>
      <c r="BG48" s="67"/>
      <c r="BH48" s="67"/>
      <c r="BI48" s="68"/>
      <c r="BJ48" s="72">
        <f>3.86/1000</f>
        <v>0.0038599999999999997</v>
      </c>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4"/>
      <c r="CN48" s="72">
        <f>4.03/1000</f>
        <v>0.004030000000000001</v>
      </c>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4"/>
      <c r="DR48" s="91"/>
      <c r="DS48" s="92"/>
      <c r="DT48" s="92"/>
      <c r="DU48" s="92"/>
      <c r="DV48" s="92"/>
      <c r="DW48" s="92"/>
      <c r="DX48" s="92"/>
      <c r="DY48" s="92"/>
      <c r="DZ48" s="92"/>
      <c r="EA48" s="92"/>
      <c r="EB48" s="92"/>
      <c r="EC48" s="92"/>
      <c r="ED48" s="92"/>
      <c r="EE48" s="92"/>
      <c r="EF48" s="92"/>
      <c r="EG48" s="92"/>
      <c r="EH48" s="93"/>
    </row>
    <row r="49" spans="1:138" s="5" customFormat="1" ht="27" customHeight="1">
      <c r="A49" s="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7"/>
      <c r="AE49" s="82" t="s">
        <v>215</v>
      </c>
      <c r="AF49" s="83"/>
      <c r="AG49" s="83"/>
      <c r="AH49" s="83"/>
      <c r="AI49" s="83"/>
      <c r="AJ49" s="83"/>
      <c r="AK49" s="83"/>
      <c r="AL49" s="83"/>
      <c r="AM49" s="83"/>
      <c r="AN49" s="83"/>
      <c r="AO49" s="83"/>
      <c r="AP49" s="83"/>
      <c r="AQ49" s="83"/>
      <c r="AR49" s="83"/>
      <c r="AS49" s="83"/>
      <c r="AT49" s="84"/>
      <c r="AU49" s="66"/>
      <c r="AV49" s="67"/>
      <c r="AW49" s="67"/>
      <c r="AX49" s="67"/>
      <c r="AY49" s="67"/>
      <c r="AZ49" s="67"/>
      <c r="BA49" s="67"/>
      <c r="BB49" s="67"/>
      <c r="BC49" s="67"/>
      <c r="BD49" s="67"/>
      <c r="BE49" s="67"/>
      <c r="BF49" s="67"/>
      <c r="BG49" s="67"/>
      <c r="BH49" s="67"/>
      <c r="BI49" s="68"/>
      <c r="BJ49" s="72"/>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4"/>
      <c r="CN49" s="72"/>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4"/>
      <c r="DR49" s="91"/>
      <c r="DS49" s="92"/>
      <c r="DT49" s="92"/>
      <c r="DU49" s="92"/>
      <c r="DV49" s="92"/>
      <c r="DW49" s="92"/>
      <c r="DX49" s="92"/>
      <c r="DY49" s="92"/>
      <c r="DZ49" s="92"/>
      <c r="EA49" s="92"/>
      <c r="EB49" s="92"/>
      <c r="EC49" s="92"/>
      <c r="ED49" s="92"/>
      <c r="EE49" s="92"/>
      <c r="EF49" s="92"/>
      <c r="EG49" s="92"/>
      <c r="EH49" s="93"/>
    </row>
    <row r="50" spans="1:138" s="5" customFormat="1" ht="13.5" customHeight="1">
      <c r="A50" s="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7"/>
      <c r="AE50" s="82" t="s">
        <v>201</v>
      </c>
      <c r="AF50" s="83"/>
      <c r="AG50" s="83"/>
      <c r="AH50" s="83"/>
      <c r="AI50" s="83"/>
      <c r="AJ50" s="83"/>
      <c r="AK50" s="83"/>
      <c r="AL50" s="83"/>
      <c r="AM50" s="83"/>
      <c r="AN50" s="83"/>
      <c r="AO50" s="83"/>
      <c r="AP50" s="83"/>
      <c r="AQ50" s="83"/>
      <c r="AR50" s="83"/>
      <c r="AS50" s="83"/>
      <c r="AT50" s="84"/>
      <c r="AU50" s="66" t="s">
        <v>20</v>
      </c>
      <c r="AV50" s="67"/>
      <c r="AW50" s="67"/>
      <c r="AX50" s="67"/>
      <c r="AY50" s="67"/>
      <c r="AZ50" s="67"/>
      <c r="BA50" s="67"/>
      <c r="BB50" s="67"/>
      <c r="BC50" s="67"/>
      <c r="BD50" s="67"/>
      <c r="BE50" s="67"/>
      <c r="BF50" s="67"/>
      <c r="BG50" s="67"/>
      <c r="BH50" s="67"/>
      <c r="BI50" s="68"/>
      <c r="BJ50" s="72">
        <f>6.28/1000</f>
        <v>0.00628</v>
      </c>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4"/>
      <c r="CN50" s="72">
        <f>6.55/1000</f>
        <v>0.006549999999999999</v>
      </c>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4"/>
      <c r="DR50" s="91"/>
      <c r="DS50" s="92"/>
      <c r="DT50" s="92"/>
      <c r="DU50" s="92"/>
      <c r="DV50" s="92"/>
      <c r="DW50" s="92"/>
      <c r="DX50" s="92"/>
      <c r="DY50" s="92"/>
      <c r="DZ50" s="92"/>
      <c r="EA50" s="92"/>
      <c r="EB50" s="92"/>
      <c r="EC50" s="92"/>
      <c r="ED50" s="92"/>
      <c r="EE50" s="92"/>
      <c r="EF50" s="92"/>
      <c r="EG50" s="92"/>
      <c r="EH50" s="93"/>
    </row>
    <row r="51" spans="1:138" s="5" customFormat="1" ht="13.5" customHeight="1">
      <c r="A51" s="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7"/>
      <c r="AE51" s="82" t="s">
        <v>202</v>
      </c>
      <c r="AF51" s="83"/>
      <c r="AG51" s="83"/>
      <c r="AH51" s="83"/>
      <c r="AI51" s="83"/>
      <c r="AJ51" s="83"/>
      <c r="AK51" s="83"/>
      <c r="AL51" s="83"/>
      <c r="AM51" s="83"/>
      <c r="AN51" s="83"/>
      <c r="AO51" s="83"/>
      <c r="AP51" s="83"/>
      <c r="AQ51" s="83"/>
      <c r="AR51" s="83"/>
      <c r="AS51" s="83"/>
      <c r="AT51" s="84"/>
      <c r="AU51" s="66" t="s">
        <v>20</v>
      </c>
      <c r="AV51" s="67"/>
      <c r="AW51" s="67"/>
      <c r="AX51" s="67"/>
      <c r="AY51" s="67"/>
      <c r="AZ51" s="67"/>
      <c r="BA51" s="67"/>
      <c r="BB51" s="67"/>
      <c r="BC51" s="67"/>
      <c r="BD51" s="67"/>
      <c r="BE51" s="67"/>
      <c r="BF51" s="67"/>
      <c r="BG51" s="67"/>
      <c r="BH51" s="67"/>
      <c r="BI51" s="68"/>
      <c r="BJ51" s="72">
        <f>4.83/1000</f>
        <v>0.00483</v>
      </c>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4"/>
      <c r="CN51" s="72">
        <f>5.04/1000</f>
        <v>0.00504</v>
      </c>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4"/>
      <c r="DR51" s="91"/>
      <c r="DS51" s="92"/>
      <c r="DT51" s="92"/>
      <c r="DU51" s="92"/>
      <c r="DV51" s="92"/>
      <c r="DW51" s="92"/>
      <c r="DX51" s="92"/>
      <c r="DY51" s="92"/>
      <c r="DZ51" s="92"/>
      <c r="EA51" s="92"/>
      <c r="EB51" s="92"/>
      <c r="EC51" s="92"/>
      <c r="ED51" s="92"/>
      <c r="EE51" s="92"/>
      <c r="EF51" s="92"/>
      <c r="EG51" s="92"/>
      <c r="EH51" s="93"/>
    </row>
    <row r="52" spans="1:138" s="5" customFormat="1" ht="13.5" customHeight="1">
      <c r="A52" s="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7"/>
      <c r="AE52" s="82" t="s">
        <v>199</v>
      </c>
      <c r="AF52" s="83"/>
      <c r="AG52" s="83"/>
      <c r="AH52" s="83"/>
      <c r="AI52" s="83"/>
      <c r="AJ52" s="83"/>
      <c r="AK52" s="83"/>
      <c r="AL52" s="83"/>
      <c r="AM52" s="83"/>
      <c r="AN52" s="83"/>
      <c r="AO52" s="83"/>
      <c r="AP52" s="83"/>
      <c r="AQ52" s="83"/>
      <c r="AR52" s="83"/>
      <c r="AS52" s="83"/>
      <c r="AT52" s="84"/>
      <c r="AU52" s="66" t="s">
        <v>20</v>
      </c>
      <c r="AV52" s="67"/>
      <c r="AW52" s="67"/>
      <c r="AX52" s="67"/>
      <c r="AY52" s="67"/>
      <c r="AZ52" s="67"/>
      <c r="BA52" s="67"/>
      <c r="BB52" s="67"/>
      <c r="BC52" s="67"/>
      <c r="BD52" s="67"/>
      <c r="BE52" s="67"/>
      <c r="BF52" s="67"/>
      <c r="BG52" s="67"/>
      <c r="BH52" s="67"/>
      <c r="BI52" s="68"/>
      <c r="BJ52" s="72">
        <f>3.86/1000</f>
        <v>0.0038599999999999997</v>
      </c>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4"/>
      <c r="CN52" s="72">
        <f>4.03/1000</f>
        <v>0.004030000000000001</v>
      </c>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4"/>
      <c r="DR52" s="91"/>
      <c r="DS52" s="92"/>
      <c r="DT52" s="92"/>
      <c r="DU52" s="92"/>
      <c r="DV52" s="92"/>
      <c r="DW52" s="92"/>
      <c r="DX52" s="92"/>
      <c r="DY52" s="92"/>
      <c r="DZ52" s="92"/>
      <c r="EA52" s="92"/>
      <c r="EB52" s="92"/>
      <c r="EC52" s="92"/>
      <c r="ED52" s="92"/>
      <c r="EE52" s="92"/>
      <c r="EF52" s="92"/>
      <c r="EG52" s="92"/>
      <c r="EH52" s="93"/>
    </row>
    <row r="53" spans="1:138" s="5" customFormat="1" ht="44.25" customHeight="1">
      <c r="A53" s="6"/>
      <c r="B53" s="113" t="s">
        <v>216</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7"/>
      <c r="AE53" s="114"/>
      <c r="AF53" s="115"/>
      <c r="AG53" s="115"/>
      <c r="AH53" s="115"/>
      <c r="AI53" s="115"/>
      <c r="AJ53" s="115"/>
      <c r="AK53" s="115"/>
      <c r="AL53" s="115"/>
      <c r="AM53" s="115"/>
      <c r="AN53" s="115"/>
      <c r="AO53" s="115"/>
      <c r="AP53" s="115"/>
      <c r="AQ53" s="115"/>
      <c r="AR53" s="115"/>
      <c r="AS53" s="115"/>
      <c r="AT53" s="116"/>
      <c r="AU53" s="66" t="s">
        <v>20</v>
      </c>
      <c r="AV53" s="67"/>
      <c r="AW53" s="67"/>
      <c r="AX53" s="67"/>
      <c r="AY53" s="67"/>
      <c r="AZ53" s="67"/>
      <c r="BA53" s="67"/>
      <c r="BB53" s="67"/>
      <c r="BC53" s="67"/>
      <c r="BD53" s="67"/>
      <c r="BE53" s="67"/>
      <c r="BF53" s="67"/>
      <c r="BG53" s="67"/>
      <c r="BH53" s="67"/>
      <c r="BI53" s="68"/>
      <c r="BJ53" s="78">
        <f>3.46345/1000*1.18</f>
        <v>0.004086871</v>
      </c>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80"/>
      <c r="DR53" s="91"/>
      <c r="DS53" s="92"/>
      <c r="DT53" s="92"/>
      <c r="DU53" s="92"/>
      <c r="DV53" s="92"/>
      <c r="DW53" s="92"/>
      <c r="DX53" s="92"/>
      <c r="DY53" s="92"/>
      <c r="DZ53" s="92"/>
      <c r="EA53" s="92"/>
      <c r="EB53" s="92"/>
      <c r="EC53" s="92"/>
      <c r="ED53" s="92"/>
      <c r="EE53" s="92"/>
      <c r="EF53" s="92"/>
      <c r="EG53" s="92"/>
      <c r="EH53" s="93"/>
    </row>
    <row r="54" spans="1:138" s="5" customFormat="1" ht="44.25" customHeight="1">
      <c r="A54" s="6"/>
      <c r="B54" s="113" t="s">
        <v>23</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7"/>
      <c r="AE54" s="114"/>
      <c r="AF54" s="115"/>
      <c r="AG54" s="115"/>
      <c r="AH54" s="115"/>
      <c r="AI54" s="115"/>
      <c r="AJ54" s="115"/>
      <c r="AK54" s="115"/>
      <c r="AL54" s="115"/>
      <c r="AM54" s="115"/>
      <c r="AN54" s="115"/>
      <c r="AO54" s="115"/>
      <c r="AP54" s="115"/>
      <c r="AQ54" s="115"/>
      <c r="AR54" s="115"/>
      <c r="AS54" s="115"/>
      <c r="AT54" s="116"/>
      <c r="AU54" s="66" t="s">
        <v>20</v>
      </c>
      <c r="AV54" s="67"/>
      <c r="AW54" s="67"/>
      <c r="AX54" s="67"/>
      <c r="AY54" s="67"/>
      <c r="AZ54" s="67"/>
      <c r="BA54" s="67"/>
      <c r="BB54" s="67"/>
      <c r="BC54" s="67"/>
      <c r="BD54" s="67"/>
      <c r="BE54" s="67"/>
      <c r="BF54" s="67"/>
      <c r="BG54" s="67"/>
      <c r="BH54" s="67"/>
      <c r="BI54" s="68"/>
      <c r="BJ54" s="78" t="s">
        <v>68</v>
      </c>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80"/>
      <c r="DR54" s="91"/>
      <c r="DS54" s="92"/>
      <c r="DT54" s="92"/>
      <c r="DU54" s="92"/>
      <c r="DV54" s="92"/>
      <c r="DW54" s="92"/>
      <c r="DX54" s="92"/>
      <c r="DY54" s="92"/>
      <c r="DZ54" s="92"/>
      <c r="EA54" s="92"/>
      <c r="EB54" s="92"/>
      <c r="EC54" s="92"/>
      <c r="ED54" s="92"/>
      <c r="EE54" s="92"/>
      <c r="EF54" s="92"/>
      <c r="EG54" s="92"/>
      <c r="EH54" s="93"/>
    </row>
    <row r="55" spans="1:138" s="5" customFormat="1" ht="69.75" customHeight="1">
      <c r="A55" s="6"/>
      <c r="B55" s="113" t="s">
        <v>24</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7"/>
      <c r="AE55" s="114"/>
      <c r="AF55" s="115"/>
      <c r="AG55" s="115"/>
      <c r="AH55" s="115"/>
      <c r="AI55" s="115"/>
      <c r="AJ55" s="115"/>
      <c r="AK55" s="115"/>
      <c r="AL55" s="115"/>
      <c r="AM55" s="115"/>
      <c r="AN55" s="115"/>
      <c r="AO55" s="115"/>
      <c r="AP55" s="115"/>
      <c r="AQ55" s="115"/>
      <c r="AR55" s="115"/>
      <c r="AS55" s="115"/>
      <c r="AT55" s="116"/>
      <c r="AU55" s="66" t="s">
        <v>20</v>
      </c>
      <c r="AV55" s="67"/>
      <c r="AW55" s="67"/>
      <c r="AX55" s="67"/>
      <c r="AY55" s="67"/>
      <c r="AZ55" s="67"/>
      <c r="BA55" s="67"/>
      <c r="BB55" s="67"/>
      <c r="BC55" s="67"/>
      <c r="BD55" s="67"/>
      <c r="BE55" s="67"/>
      <c r="BF55" s="67"/>
      <c r="BG55" s="67"/>
      <c r="BH55" s="67"/>
      <c r="BI55" s="68"/>
      <c r="BJ55" s="78" t="s">
        <v>68</v>
      </c>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80"/>
      <c r="DR55" s="94"/>
      <c r="DS55" s="95"/>
      <c r="DT55" s="95"/>
      <c r="DU55" s="95"/>
      <c r="DV55" s="95"/>
      <c r="DW55" s="95"/>
      <c r="DX55" s="95"/>
      <c r="DY55" s="95"/>
      <c r="DZ55" s="95"/>
      <c r="EA55" s="95"/>
      <c r="EB55" s="95"/>
      <c r="EC55" s="95"/>
      <c r="ED55" s="95"/>
      <c r="EE55" s="95"/>
      <c r="EF55" s="95"/>
      <c r="EG55" s="95"/>
      <c r="EH55" s="96"/>
    </row>
    <row r="56" spans="1:138" s="5" customFormat="1" ht="30" customHeight="1">
      <c r="A56" s="6"/>
      <c r="B56" s="113" t="s">
        <v>25</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7"/>
      <c r="AE56" s="114"/>
      <c r="AF56" s="115"/>
      <c r="AG56" s="115"/>
      <c r="AH56" s="115"/>
      <c r="AI56" s="115"/>
      <c r="AJ56" s="115"/>
      <c r="AK56" s="115"/>
      <c r="AL56" s="115"/>
      <c r="AM56" s="115"/>
      <c r="AN56" s="115"/>
      <c r="AO56" s="115"/>
      <c r="AP56" s="115"/>
      <c r="AQ56" s="115"/>
      <c r="AR56" s="115"/>
      <c r="AS56" s="115"/>
      <c r="AT56" s="116"/>
      <c r="AU56" s="66" t="s">
        <v>20</v>
      </c>
      <c r="AV56" s="67"/>
      <c r="AW56" s="67"/>
      <c r="AX56" s="67"/>
      <c r="AY56" s="67"/>
      <c r="AZ56" s="67"/>
      <c r="BA56" s="67"/>
      <c r="BB56" s="67"/>
      <c r="BC56" s="67"/>
      <c r="BD56" s="67"/>
      <c r="BE56" s="67"/>
      <c r="BF56" s="67"/>
      <c r="BG56" s="67"/>
      <c r="BH56" s="67"/>
      <c r="BI56" s="68"/>
      <c r="BJ56" s="78">
        <f>(0.8264+0.7122)/2/1000</f>
        <v>0.0007693000000000001</v>
      </c>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80"/>
      <c r="DR56" s="129"/>
      <c r="DS56" s="130"/>
      <c r="DT56" s="130"/>
      <c r="DU56" s="130"/>
      <c r="DV56" s="130"/>
      <c r="DW56" s="130"/>
      <c r="DX56" s="130"/>
      <c r="DY56" s="130"/>
      <c r="DZ56" s="130"/>
      <c r="EA56" s="130"/>
      <c r="EB56" s="130"/>
      <c r="EC56" s="130"/>
      <c r="ED56" s="130"/>
      <c r="EE56" s="130"/>
      <c r="EF56" s="130"/>
      <c r="EG56" s="130"/>
      <c r="EH56" s="131"/>
    </row>
    <row r="57" spans="1:138" s="37" customFormat="1" ht="31.5" customHeight="1">
      <c r="A57" s="17"/>
      <c r="B57" s="64" t="s">
        <v>65</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5"/>
      <c r="AE57" s="66" t="s">
        <v>195</v>
      </c>
      <c r="AF57" s="67"/>
      <c r="AG57" s="67"/>
      <c r="AH57" s="67"/>
      <c r="AI57" s="67"/>
      <c r="AJ57" s="67"/>
      <c r="AK57" s="67"/>
      <c r="AL57" s="67"/>
      <c r="AM57" s="67"/>
      <c r="AN57" s="67"/>
      <c r="AO57" s="67"/>
      <c r="AP57" s="67"/>
      <c r="AQ57" s="67"/>
      <c r="AR57" s="67"/>
      <c r="AS57" s="67"/>
      <c r="AT57" s="68"/>
      <c r="AU57" s="66" t="s">
        <v>6</v>
      </c>
      <c r="AV57" s="67"/>
      <c r="AW57" s="67"/>
      <c r="AX57" s="67"/>
      <c r="AY57" s="67"/>
      <c r="AZ57" s="67"/>
      <c r="BA57" s="67"/>
      <c r="BB57" s="67"/>
      <c r="BC57" s="67"/>
      <c r="BD57" s="67"/>
      <c r="BE57" s="67"/>
      <c r="BF57" s="67"/>
      <c r="BG57" s="67"/>
      <c r="BH57" s="67"/>
      <c r="BI57" s="68"/>
      <c r="BJ57" s="81" t="s">
        <v>14</v>
      </c>
      <c r="BK57" s="81"/>
      <c r="BL57" s="81"/>
      <c r="BM57" s="81"/>
      <c r="BN57" s="81"/>
      <c r="BO57" s="81"/>
      <c r="BP57" s="81"/>
      <c r="BQ57" s="81"/>
      <c r="BR57" s="81"/>
      <c r="BS57" s="81"/>
      <c r="BT57" s="81"/>
      <c r="BU57" s="81"/>
      <c r="BV57" s="81" t="s">
        <v>15</v>
      </c>
      <c r="BW57" s="81"/>
      <c r="BX57" s="81"/>
      <c r="BY57" s="81"/>
      <c r="BZ57" s="81"/>
      <c r="CA57" s="81"/>
      <c r="CB57" s="81"/>
      <c r="CC57" s="81"/>
      <c r="CD57" s="81"/>
      <c r="CE57" s="81"/>
      <c r="CF57" s="81"/>
      <c r="CG57" s="81"/>
      <c r="CH57" s="81" t="s">
        <v>16</v>
      </c>
      <c r="CI57" s="81"/>
      <c r="CJ57" s="81"/>
      <c r="CK57" s="81"/>
      <c r="CL57" s="81"/>
      <c r="CM57" s="81"/>
      <c r="CN57" s="81"/>
      <c r="CO57" s="81"/>
      <c r="CP57" s="81"/>
      <c r="CQ57" s="81"/>
      <c r="CR57" s="81"/>
      <c r="CS57" s="81"/>
      <c r="CT57" s="81" t="s">
        <v>17</v>
      </c>
      <c r="CU57" s="81"/>
      <c r="CV57" s="81"/>
      <c r="CW57" s="81"/>
      <c r="CX57" s="81"/>
      <c r="CY57" s="81"/>
      <c r="CZ57" s="81"/>
      <c r="DA57" s="81"/>
      <c r="DB57" s="81"/>
      <c r="DC57" s="81"/>
      <c r="DD57" s="81"/>
      <c r="DE57" s="81"/>
      <c r="DF57" s="81" t="s">
        <v>18</v>
      </c>
      <c r="DG57" s="81"/>
      <c r="DH57" s="81"/>
      <c r="DI57" s="81"/>
      <c r="DJ57" s="81"/>
      <c r="DK57" s="81"/>
      <c r="DL57" s="81"/>
      <c r="DM57" s="81"/>
      <c r="DN57" s="81"/>
      <c r="DO57" s="81"/>
      <c r="DP57" s="81"/>
      <c r="DQ57" s="81"/>
      <c r="DR57" s="69"/>
      <c r="DS57" s="70"/>
      <c r="DT57" s="70"/>
      <c r="DU57" s="70"/>
      <c r="DV57" s="70"/>
      <c r="DW57" s="70"/>
      <c r="DX57" s="70"/>
      <c r="DY57" s="70"/>
      <c r="DZ57" s="70"/>
      <c r="EA57" s="70"/>
      <c r="EB57" s="70"/>
      <c r="EC57" s="70"/>
      <c r="ED57" s="70"/>
      <c r="EE57" s="70"/>
      <c r="EF57" s="70"/>
      <c r="EG57" s="70"/>
      <c r="EH57" s="71"/>
    </row>
    <row r="58" spans="1:138" s="5" customFormat="1" ht="54.75" customHeight="1">
      <c r="A58" s="6"/>
      <c r="B58" s="56" t="s">
        <v>26</v>
      </c>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7"/>
      <c r="AE58" s="114"/>
      <c r="AF58" s="115"/>
      <c r="AG58" s="115"/>
      <c r="AH58" s="115"/>
      <c r="AI58" s="115"/>
      <c r="AJ58" s="115"/>
      <c r="AK58" s="115"/>
      <c r="AL58" s="115"/>
      <c r="AM58" s="115"/>
      <c r="AN58" s="115"/>
      <c r="AO58" s="115"/>
      <c r="AP58" s="115"/>
      <c r="AQ58" s="115"/>
      <c r="AR58" s="115"/>
      <c r="AS58" s="115"/>
      <c r="AT58" s="116"/>
      <c r="AU58" s="66" t="s">
        <v>20</v>
      </c>
      <c r="AV58" s="67"/>
      <c r="AW58" s="67"/>
      <c r="AX58" s="67"/>
      <c r="AY58" s="67"/>
      <c r="AZ58" s="67"/>
      <c r="BA58" s="67"/>
      <c r="BB58" s="67"/>
      <c r="BC58" s="67"/>
      <c r="BD58" s="67"/>
      <c r="BE58" s="67"/>
      <c r="BF58" s="67"/>
      <c r="BG58" s="67"/>
      <c r="BH58" s="67"/>
      <c r="BI58" s="68"/>
      <c r="BJ58" s="72" t="s">
        <v>3</v>
      </c>
      <c r="BK58" s="73"/>
      <c r="BL58" s="73"/>
      <c r="BM58" s="73"/>
      <c r="BN58" s="73"/>
      <c r="BO58" s="73"/>
      <c r="BP58" s="73"/>
      <c r="BQ58" s="73"/>
      <c r="BR58" s="73"/>
      <c r="BS58" s="73"/>
      <c r="BT58" s="73"/>
      <c r="BU58" s="74"/>
      <c r="BV58" s="75">
        <f>(6.1963+6.4175)/2</f>
        <v>6.306900000000001</v>
      </c>
      <c r="BW58" s="76"/>
      <c r="BX58" s="76"/>
      <c r="BY58" s="76"/>
      <c r="BZ58" s="76"/>
      <c r="CA58" s="76"/>
      <c r="CB58" s="76"/>
      <c r="CC58" s="76"/>
      <c r="CD58" s="76"/>
      <c r="CE58" s="76"/>
      <c r="CF58" s="76"/>
      <c r="CG58" s="77"/>
      <c r="CH58" s="75">
        <f>(6.2001+6.4207)/2</f>
        <v>6.3104</v>
      </c>
      <c r="CI58" s="76"/>
      <c r="CJ58" s="76"/>
      <c r="CK58" s="76"/>
      <c r="CL58" s="76"/>
      <c r="CM58" s="76"/>
      <c r="CN58" s="76"/>
      <c r="CO58" s="76"/>
      <c r="CP58" s="76"/>
      <c r="CQ58" s="76"/>
      <c r="CR58" s="76"/>
      <c r="CS58" s="77"/>
      <c r="CT58" s="75">
        <f>(6.2005+6.4218)/2</f>
        <v>6.31115</v>
      </c>
      <c r="CU58" s="76"/>
      <c r="CV58" s="76"/>
      <c r="CW58" s="76"/>
      <c r="CX58" s="76"/>
      <c r="CY58" s="76"/>
      <c r="CZ58" s="76"/>
      <c r="DA58" s="76"/>
      <c r="DB58" s="76"/>
      <c r="DC58" s="76"/>
      <c r="DD58" s="76"/>
      <c r="DE58" s="77"/>
      <c r="DF58" s="75">
        <f>(6.2057+6.4244)/2</f>
        <v>6.31505</v>
      </c>
      <c r="DG58" s="76"/>
      <c r="DH58" s="76"/>
      <c r="DI58" s="76"/>
      <c r="DJ58" s="76"/>
      <c r="DK58" s="76"/>
      <c r="DL58" s="76"/>
      <c r="DM58" s="76"/>
      <c r="DN58" s="76"/>
      <c r="DO58" s="76"/>
      <c r="DP58" s="76"/>
      <c r="DQ58" s="77"/>
      <c r="DR58" s="129"/>
      <c r="DS58" s="130"/>
      <c r="DT58" s="130"/>
      <c r="DU58" s="130"/>
      <c r="DV58" s="130"/>
      <c r="DW58" s="130"/>
      <c r="DX58" s="130"/>
      <c r="DY58" s="130"/>
      <c r="DZ58" s="130"/>
      <c r="EA58" s="130"/>
      <c r="EB58" s="130"/>
      <c r="EC58" s="130"/>
      <c r="ED58" s="130"/>
      <c r="EE58" s="130"/>
      <c r="EF58" s="130"/>
      <c r="EG58" s="130"/>
      <c r="EH58" s="131"/>
    </row>
    <row r="59" spans="1:138" s="5" customFormat="1" ht="27.75" customHeight="1">
      <c r="A59" s="6"/>
      <c r="B59" s="113" t="s">
        <v>27</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7"/>
      <c r="AE59" s="114"/>
      <c r="AF59" s="115"/>
      <c r="AG59" s="115"/>
      <c r="AH59" s="115"/>
      <c r="AI59" s="115"/>
      <c r="AJ59" s="115"/>
      <c r="AK59" s="115"/>
      <c r="AL59" s="115"/>
      <c r="AM59" s="115"/>
      <c r="AN59" s="115"/>
      <c r="AO59" s="115"/>
      <c r="AP59" s="115"/>
      <c r="AQ59" s="115"/>
      <c r="AR59" s="115"/>
      <c r="AS59" s="115"/>
      <c r="AT59" s="116"/>
      <c r="AU59" s="66" t="s">
        <v>20</v>
      </c>
      <c r="AV59" s="67"/>
      <c r="AW59" s="67"/>
      <c r="AX59" s="67"/>
      <c r="AY59" s="67"/>
      <c r="AZ59" s="67"/>
      <c r="BA59" s="67"/>
      <c r="BB59" s="67"/>
      <c r="BC59" s="67"/>
      <c r="BD59" s="67"/>
      <c r="BE59" s="67"/>
      <c r="BF59" s="67"/>
      <c r="BG59" s="67"/>
      <c r="BH59" s="67"/>
      <c r="BI59" s="68"/>
      <c r="BJ59" s="78">
        <f>BJ53</f>
        <v>0.004086871</v>
      </c>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80"/>
      <c r="DR59" s="129"/>
      <c r="DS59" s="130"/>
      <c r="DT59" s="130"/>
      <c r="DU59" s="130"/>
      <c r="DV59" s="130"/>
      <c r="DW59" s="130"/>
      <c r="DX59" s="130"/>
      <c r="DY59" s="130"/>
      <c r="DZ59" s="130"/>
      <c r="EA59" s="130"/>
      <c r="EB59" s="130"/>
      <c r="EC59" s="130"/>
      <c r="ED59" s="130"/>
      <c r="EE59" s="130"/>
      <c r="EF59" s="130"/>
      <c r="EG59" s="130"/>
      <c r="EH59" s="131"/>
    </row>
    <row r="60" spans="1:138" s="5" customFormat="1" ht="44.25" customHeight="1">
      <c r="A60" s="6"/>
      <c r="B60" s="113" t="s">
        <v>28</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7"/>
      <c r="AE60" s="114"/>
      <c r="AF60" s="115"/>
      <c r="AG60" s="115"/>
      <c r="AH60" s="115"/>
      <c r="AI60" s="115"/>
      <c r="AJ60" s="115"/>
      <c r="AK60" s="115"/>
      <c r="AL60" s="115"/>
      <c r="AM60" s="115"/>
      <c r="AN60" s="115"/>
      <c r="AO60" s="115"/>
      <c r="AP60" s="115"/>
      <c r="AQ60" s="115"/>
      <c r="AR60" s="115"/>
      <c r="AS60" s="115"/>
      <c r="AT60" s="116"/>
      <c r="AU60" s="66" t="s">
        <v>20</v>
      </c>
      <c r="AV60" s="67"/>
      <c r="AW60" s="67"/>
      <c r="AX60" s="67"/>
      <c r="AY60" s="67"/>
      <c r="AZ60" s="67"/>
      <c r="BA60" s="67"/>
      <c r="BB60" s="67"/>
      <c r="BC60" s="67"/>
      <c r="BD60" s="67"/>
      <c r="BE60" s="67"/>
      <c r="BF60" s="67"/>
      <c r="BG60" s="67"/>
      <c r="BH60" s="67"/>
      <c r="BI60" s="68"/>
      <c r="BJ60" s="78" t="s">
        <v>68</v>
      </c>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80"/>
      <c r="DR60" s="129"/>
      <c r="DS60" s="130"/>
      <c r="DT60" s="130"/>
      <c r="DU60" s="130"/>
      <c r="DV60" s="130"/>
      <c r="DW60" s="130"/>
      <c r="DX60" s="130"/>
      <c r="DY60" s="130"/>
      <c r="DZ60" s="130"/>
      <c r="EA60" s="130"/>
      <c r="EB60" s="130"/>
      <c r="EC60" s="130"/>
      <c r="ED60" s="130"/>
      <c r="EE60" s="130"/>
      <c r="EF60" s="130"/>
      <c r="EG60" s="130"/>
      <c r="EH60" s="131"/>
    </row>
    <row r="61" spans="1:138" s="5" customFormat="1" ht="72.75" customHeight="1">
      <c r="A61" s="6"/>
      <c r="B61" s="113" t="s">
        <v>29</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7"/>
      <c r="AE61" s="114"/>
      <c r="AF61" s="115"/>
      <c r="AG61" s="115"/>
      <c r="AH61" s="115"/>
      <c r="AI61" s="115"/>
      <c r="AJ61" s="115"/>
      <c r="AK61" s="115"/>
      <c r="AL61" s="115"/>
      <c r="AM61" s="115"/>
      <c r="AN61" s="115"/>
      <c r="AO61" s="115"/>
      <c r="AP61" s="115"/>
      <c r="AQ61" s="115"/>
      <c r="AR61" s="115"/>
      <c r="AS61" s="115"/>
      <c r="AT61" s="116"/>
      <c r="AU61" s="66" t="s">
        <v>20</v>
      </c>
      <c r="AV61" s="67"/>
      <c r="AW61" s="67"/>
      <c r="AX61" s="67"/>
      <c r="AY61" s="67"/>
      <c r="AZ61" s="67"/>
      <c r="BA61" s="67"/>
      <c r="BB61" s="67"/>
      <c r="BC61" s="67"/>
      <c r="BD61" s="67"/>
      <c r="BE61" s="67"/>
      <c r="BF61" s="67"/>
      <c r="BG61" s="67"/>
      <c r="BH61" s="67"/>
      <c r="BI61" s="68"/>
      <c r="BJ61" s="78" t="s">
        <v>68</v>
      </c>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80"/>
      <c r="DR61" s="129"/>
      <c r="DS61" s="130"/>
      <c r="DT61" s="130"/>
      <c r="DU61" s="130"/>
      <c r="DV61" s="130"/>
      <c r="DW61" s="130"/>
      <c r="DX61" s="130"/>
      <c r="DY61" s="130"/>
      <c r="DZ61" s="130"/>
      <c r="EA61" s="130"/>
      <c r="EB61" s="130"/>
      <c r="EC61" s="130"/>
      <c r="ED61" s="130"/>
      <c r="EE61" s="130"/>
      <c r="EF61" s="130"/>
      <c r="EG61" s="130"/>
      <c r="EH61" s="131"/>
    </row>
    <row r="62" spans="1:138" s="5" customFormat="1" ht="41.25" customHeight="1">
      <c r="A62" s="6"/>
      <c r="B62" s="113" t="s">
        <v>30</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7"/>
      <c r="AE62" s="114"/>
      <c r="AF62" s="115"/>
      <c r="AG62" s="115"/>
      <c r="AH62" s="115"/>
      <c r="AI62" s="115"/>
      <c r="AJ62" s="115"/>
      <c r="AK62" s="115"/>
      <c r="AL62" s="115"/>
      <c r="AM62" s="115"/>
      <c r="AN62" s="115"/>
      <c r="AO62" s="115"/>
      <c r="AP62" s="115"/>
      <c r="AQ62" s="115"/>
      <c r="AR62" s="115"/>
      <c r="AS62" s="115"/>
      <c r="AT62" s="116"/>
      <c r="AU62" s="66" t="s">
        <v>20</v>
      </c>
      <c r="AV62" s="67"/>
      <c r="AW62" s="67"/>
      <c r="AX62" s="67"/>
      <c r="AY62" s="67"/>
      <c r="AZ62" s="67"/>
      <c r="BA62" s="67"/>
      <c r="BB62" s="67"/>
      <c r="BC62" s="67"/>
      <c r="BD62" s="67"/>
      <c r="BE62" s="67"/>
      <c r="BF62" s="67"/>
      <c r="BG62" s="67"/>
      <c r="BH62" s="67"/>
      <c r="BI62" s="68"/>
      <c r="BJ62" s="78">
        <f>BJ56</f>
        <v>0.0007693000000000001</v>
      </c>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80"/>
      <c r="DR62" s="129"/>
      <c r="DS62" s="130"/>
      <c r="DT62" s="130"/>
      <c r="DU62" s="130"/>
      <c r="DV62" s="130"/>
      <c r="DW62" s="130"/>
      <c r="DX62" s="130"/>
      <c r="DY62" s="130"/>
      <c r="DZ62" s="130"/>
      <c r="EA62" s="130"/>
      <c r="EB62" s="130"/>
      <c r="EC62" s="130"/>
      <c r="ED62" s="130"/>
      <c r="EE62" s="130"/>
      <c r="EF62" s="130"/>
      <c r="EG62" s="130"/>
      <c r="EH62" s="131"/>
    </row>
    <row r="63" spans="1:138" s="5" customFormat="1" ht="14.25" customHeight="1">
      <c r="A63" s="12"/>
      <c r="B63" s="127" t="s">
        <v>35</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9"/>
      <c r="AE63" s="8"/>
      <c r="AF63" s="120" t="s">
        <v>31</v>
      </c>
      <c r="AG63" s="120"/>
      <c r="AH63" s="120"/>
      <c r="AI63" s="120"/>
      <c r="AJ63" s="120"/>
      <c r="AK63" s="120"/>
      <c r="AL63" s="120"/>
      <c r="AM63" s="120"/>
      <c r="AN63" s="120"/>
      <c r="AO63" s="120"/>
      <c r="AP63" s="120"/>
      <c r="AQ63" s="120"/>
      <c r="AR63" s="120"/>
      <c r="AS63" s="120"/>
      <c r="AT63" s="121"/>
      <c r="AU63" s="66" t="s">
        <v>20</v>
      </c>
      <c r="AV63" s="67"/>
      <c r="AW63" s="67"/>
      <c r="AX63" s="67"/>
      <c r="AY63" s="67"/>
      <c r="AZ63" s="67"/>
      <c r="BA63" s="67"/>
      <c r="BB63" s="67"/>
      <c r="BC63" s="67"/>
      <c r="BD63" s="67"/>
      <c r="BE63" s="67"/>
      <c r="BF63" s="67"/>
      <c r="BG63" s="67"/>
      <c r="BH63" s="67"/>
      <c r="BI63" s="68"/>
      <c r="BJ63" s="58" t="s">
        <v>3</v>
      </c>
      <c r="BK63" s="59"/>
      <c r="BL63" s="59"/>
      <c r="BM63" s="59"/>
      <c r="BN63" s="59"/>
      <c r="BO63" s="59"/>
      <c r="BP63" s="59"/>
      <c r="BQ63" s="59"/>
      <c r="BR63" s="59"/>
      <c r="BS63" s="59"/>
      <c r="BT63" s="59"/>
      <c r="BU63" s="60"/>
      <c r="BV63" s="61">
        <f>(6.4674+6.6983)/2</f>
        <v>6.58285</v>
      </c>
      <c r="BW63" s="62"/>
      <c r="BX63" s="62"/>
      <c r="BY63" s="62"/>
      <c r="BZ63" s="62"/>
      <c r="CA63" s="62"/>
      <c r="CB63" s="62"/>
      <c r="CC63" s="62"/>
      <c r="CD63" s="62"/>
      <c r="CE63" s="62"/>
      <c r="CF63" s="62"/>
      <c r="CG63" s="63"/>
      <c r="CH63" s="61">
        <f>(6.4717+6.702)/2</f>
        <v>6.58685</v>
      </c>
      <c r="CI63" s="62"/>
      <c r="CJ63" s="62"/>
      <c r="CK63" s="62"/>
      <c r="CL63" s="62"/>
      <c r="CM63" s="62"/>
      <c r="CN63" s="62"/>
      <c r="CO63" s="62"/>
      <c r="CP63" s="62"/>
      <c r="CQ63" s="62"/>
      <c r="CR63" s="62"/>
      <c r="CS63" s="63"/>
      <c r="CT63" s="61">
        <f>(6.4717+6.7028)/2</f>
        <v>6.58725</v>
      </c>
      <c r="CU63" s="62"/>
      <c r="CV63" s="62"/>
      <c r="CW63" s="62"/>
      <c r="CX63" s="62"/>
      <c r="CY63" s="62"/>
      <c r="CZ63" s="62"/>
      <c r="DA63" s="62"/>
      <c r="DB63" s="62"/>
      <c r="DC63" s="62"/>
      <c r="DD63" s="62"/>
      <c r="DE63" s="63"/>
      <c r="DF63" s="61">
        <f>(6.477+6.7053)/2</f>
        <v>6.591150000000001</v>
      </c>
      <c r="DG63" s="62"/>
      <c r="DH63" s="62"/>
      <c r="DI63" s="62"/>
      <c r="DJ63" s="62"/>
      <c r="DK63" s="62"/>
      <c r="DL63" s="62"/>
      <c r="DM63" s="62"/>
      <c r="DN63" s="62"/>
      <c r="DO63" s="62"/>
      <c r="DP63" s="62"/>
      <c r="DQ63" s="63"/>
      <c r="DR63" s="129"/>
      <c r="DS63" s="130"/>
      <c r="DT63" s="130"/>
      <c r="DU63" s="130"/>
      <c r="DV63" s="130"/>
      <c r="DW63" s="130"/>
      <c r="DX63" s="130"/>
      <c r="DY63" s="130"/>
      <c r="DZ63" s="130"/>
      <c r="EA63" s="130"/>
      <c r="EB63" s="130"/>
      <c r="EC63" s="130"/>
      <c r="ED63" s="130"/>
      <c r="EE63" s="130"/>
      <c r="EF63" s="130"/>
      <c r="EG63" s="130"/>
      <c r="EH63" s="131"/>
    </row>
    <row r="64" spans="1:138" s="5" customFormat="1" ht="14.25" customHeight="1">
      <c r="A64" s="13"/>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0"/>
      <c r="AE64" s="8"/>
      <c r="AF64" s="120" t="s">
        <v>32</v>
      </c>
      <c r="AG64" s="120"/>
      <c r="AH64" s="120"/>
      <c r="AI64" s="120"/>
      <c r="AJ64" s="120"/>
      <c r="AK64" s="120"/>
      <c r="AL64" s="120"/>
      <c r="AM64" s="120"/>
      <c r="AN64" s="120"/>
      <c r="AO64" s="120"/>
      <c r="AP64" s="120"/>
      <c r="AQ64" s="120"/>
      <c r="AR64" s="120"/>
      <c r="AS64" s="120"/>
      <c r="AT64" s="121"/>
      <c r="AU64" s="66" t="s">
        <v>20</v>
      </c>
      <c r="AV64" s="67"/>
      <c r="AW64" s="67"/>
      <c r="AX64" s="67"/>
      <c r="AY64" s="67"/>
      <c r="AZ64" s="67"/>
      <c r="BA64" s="67"/>
      <c r="BB64" s="67"/>
      <c r="BC64" s="67"/>
      <c r="BD64" s="67"/>
      <c r="BE64" s="67"/>
      <c r="BF64" s="67"/>
      <c r="BG64" s="67"/>
      <c r="BH64" s="67"/>
      <c r="BI64" s="68"/>
      <c r="BJ64" s="58" t="s">
        <v>3</v>
      </c>
      <c r="BK64" s="59"/>
      <c r="BL64" s="59"/>
      <c r="BM64" s="59"/>
      <c r="BN64" s="59"/>
      <c r="BO64" s="59"/>
      <c r="BP64" s="59"/>
      <c r="BQ64" s="59"/>
      <c r="BR64" s="59"/>
      <c r="BS64" s="59"/>
      <c r="BT64" s="59"/>
      <c r="BU64" s="60"/>
      <c r="BV64" s="61">
        <f>(4.9571+5.134)/2</f>
        <v>5.04555</v>
      </c>
      <c r="BW64" s="62"/>
      <c r="BX64" s="62"/>
      <c r="BY64" s="62"/>
      <c r="BZ64" s="62"/>
      <c r="CA64" s="62"/>
      <c r="CB64" s="62"/>
      <c r="CC64" s="62"/>
      <c r="CD64" s="62"/>
      <c r="CE64" s="62"/>
      <c r="CF64" s="62"/>
      <c r="CG64" s="63"/>
      <c r="CH64" s="61">
        <f>(4.96+5.1365)/2</f>
        <v>5.0482499999999995</v>
      </c>
      <c r="CI64" s="62"/>
      <c r="CJ64" s="62"/>
      <c r="CK64" s="62"/>
      <c r="CL64" s="62"/>
      <c r="CM64" s="62"/>
      <c r="CN64" s="62"/>
      <c r="CO64" s="62"/>
      <c r="CP64" s="62"/>
      <c r="CQ64" s="62"/>
      <c r="CR64" s="62"/>
      <c r="CS64" s="63"/>
      <c r="CT64" s="61">
        <f>(4.9604+5.1374)/2</f>
        <v>5.0489</v>
      </c>
      <c r="CU64" s="62"/>
      <c r="CV64" s="62"/>
      <c r="CW64" s="62"/>
      <c r="CX64" s="62"/>
      <c r="CY64" s="62"/>
      <c r="CZ64" s="62"/>
      <c r="DA64" s="62"/>
      <c r="DB64" s="62"/>
      <c r="DC64" s="62"/>
      <c r="DD64" s="62"/>
      <c r="DE64" s="63"/>
      <c r="DF64" s="61">
        <f>(4.9645+5.1395)/2</f>
        <v>5.052</v>
      </c>
      <c r="DG64" s="62"/>
      <c r="DH64" s="62"/>
      <c r="DI64" s="62"/>
      <c r="DJ64" s="62"/>
      <c r="DK64" s="62"/>
      <c r="DL64" s="62"/>
      <c r="DM64" s="62"/>
      <c r="DN64" s="62"/>
      <c r="DO64" s="62"/>
      <c r="DP64" s="62"/>
      <c r="DQ64" s="63"/>
      <c r="DR64" s="129"/>
      <c r="DS64" s="130"/>
      <c r="DT64" s="130"/>
      <c r="DU64" s="130"/>
      <c r="DV64" s="130"/>
      <c r="DW64" s="130"/>
      <c r="DX64" s="130"/>
      <c r="DY64" s="130"/>
      <c r="DZ64" s="130"/>
      <c r="EA64" s="130"/>
      <c r="EB64" s="130"/>
      <c r="EC64" s="130"/>
      <c r="ED64" s="130"/>
      <c r="EE64" s="130"/>
      <c r="EF64" s="130"/>
      <c r="EG64" s="130"/>
      <c r="EH64" s="131"/>
    </row>
    <row r="65" spans="1:138" s="5" customFormat="1" ht="14.25" customHeight="1">
      <c r="A65" s="13"/>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0"/>
      <c r="AE65" s="8"/>
      <c r="AF65" s="120" t="s">
        <v>33</v>
      </c>
      <c r="AG65" s="120"/>
      <c r="AH65" s="120"/>
      <c r="AI65" s="120"/>
      <c r="AJ65" s="120"/>
      <c r="AK65" s="120"/>
      <c r="AL65" s="120"/>
      <c r="AM65" s="120"/>
      <c r="AN65" s="120"/>
      <c r="AO65" s="120"/>
      <c r="AP65" s="120"/>
      <c r="AQ65" s="120"/>
      <c r="AR65" s="120"/>
      <c r="AS65" s="120"/>
      <c r="AT65" s="121"/>
      <c r="AU65" s="66" t="s">
        <v>20</v>
      </c>
      <c r="AV65" s="67"/>
      <c r="AW65" s="67"/>
      <c r="AX65" s="67"/>
      <c r="AY65" s="67"/>
      <c r="AZ65" s="67"/>
      <c r="BA65" s="67"/>
      <c r="BB65" s="67"/>
      <c r="BC65" s="67"/>
      <c r="BD65" s="67"/>
      <c r="BE65" s="67"/>
      <c r="BF65" s="67"/>
      <c r="BG65" s="67"/>
      <c r="BH65" s="67"/>
      <c r="BI65" s="68"/>
      <c r="BJ65" s="58" t="s">
        <v>3</v>
      </c>
      <c r="BK65" s="59"/>
      <c r="BL65" s="59"/>
      <c r="BM65" s="59"/>
      <c r="BN65" s="59"/>
      <c r="BO65" s="59"/>
      <c r="BP65" s="59"/>
      <c r="BQ65" s="59"/>
      <c r="BR65" s="59"/>
      <c r="BS65" s="59"/>
      <c r="BT65" s="59"/>
      <c r="BU65" s="60"/>
      <c r="BV65" s="61">
        <f>(8.0548+8.3423)/2</f>
        <v>8.198550000000001</v>
      </c>
      <c r="BW65" s="62"/>
      <c r="BX65" s="62"/>
      <c r="BY65" s="62"/>
      <c r="BZ65" s="62"/>
      <c r="CA65" s="62"/>
      <c r="CB65" s="62"/>
      <c r="CC65" s="62"/>
      <c r="CD65" s="62"/>
      <c r="CE65" s="62"/>
      <c r="CF65" s="62"/>
      <c r="CG65" s="63"/>
      <c r="CH65" s="61">
        <f>(8.0596+8.3464)/2</f>
        <v>8.203</v>
      </c>
      <c r="CI65" s="62"/>
      <c r="CJ65" s="62"/>
      <c r="CK65" s="62"/>
      <c r="CL65" s="62"/>
      <c r="CM65" s="62"/>
      <c r="CN65" s="62"/>
      <c r="CO65" s="62"/>
      <c r="CP65" s="62"/>
      <c r="CQ65" s="62"/>
      <c r="CR65" s="62"/>
      <c r="CS65" s="63"/>
      <c r="CT65" s="61">
        <f>(8.0602+8.3479)/2</f>
        <v>8.204049999999999</v>
      </c>
      <c r="CU65" s="62"/>
      <c r="CV65" s="62"/>
      <c r="CW65" s="62"/>
      <c r="CX65" s="62"/>
      <c r="CY65" s="62"/>
      <c r="CZ65" s="62"/>
      <c r="DA65" s="62"/>
      <c r="DB65" s="62"/>
      <c r="DC65" s="62"/>
      <c r="DD65" s="62"/>
      <c r="DE65" s="63"/>
      <c r="DF65" s="61">
        <f>(8.0669+8.3512)/2</f>
        <v>8.209050000000001</v>
      </c>
      <c r="DG65" s="62"/>
      <c r="DH65" s="62"/>
      <c r="DI65" s="62"/>
      <c r="DJ65" s="62"/>
      <c r="DK65" s="62"/>
      <c r="DL65" s="62"/>
      <c r="DM65" s="62"/>
      <c r="DN65" s="62"/>
      <c r="DO65" s="62"/>
      <c r="DP65" s="62"/>
      <c r="DQ65" s="63"/>
      <c r="DR65" s="129"/>
      <c r="DS65" s="130"/>
      <c r="DT65" s="130"/>
      <c r="DU65" s="130"/>
      <c r="DV65" s="130"/>
      <c r="DW65" s="130"/>
      <c r="DX65" s="130"/>
      <c r="DY65" s="130"/>
      <c r="DZ65" s="130"/>
      <c r="EA65" s="130"/>
      <c r="EB65" s="130"/>
      <c r="EC65" s="130"/>
      <c r="ED65" s="130"/>
      <c r="EE65" s="130"/>
      <c r="EF65" s="130"/>
      <c r="EG65" s="130"/>
      <c r="EH65" s="131"/>
    </row>
    <row r="66" spans="1:138" s="5" customFormat="1" ht="14.25" customHeight="1">
      <c r="A66" s="13"/>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0"/>
      <c r="AE66" s="8"/>
      <c r="AF66" s="120" t="s">
        <v>34</v>
      </c>
      <c r="AG66" s="120"/>
      <c r="AH66" s="120"/>
      <c r="AI66" s="120"/>
      <c r="AJ66" s="120"/>
      <c r="AK66" s="120"/>
      <c r="AL66" s="120"/>
      <c r="AM66" s="120"/>
      <c r="AN66" s="120"/>
      <c r="AO66" s="120"/>
      <c r="AP66" s="120"/>
      <c r="AQ66" s="120"/>
      <c r="AR66" s="120"/>
      <c r="AS66" s="120"/>
      <c r="AT66" s="121"/>
      <c r="AU66" s="66" t="s">
        <v>20</v>
      </c>
      <c r="AV66" s="67"/>
      <c r="AW66" s="67"/>
      <c r="AX66" s="67"/>
      <c r="AY66" s="67"/>
      <c r="AZ66" s="67"/>
      <c r="BA66" s="67"/>
      <c r="BB66" s="67"/>
      <c r="BC66" s="67"/>
      <c r="BD66" s="67"/>
      <c r="BE66" s="67"/>
      <c r="BF66" s="67"/>
      <c r="BG66" s="67"/>
      <c r="BH66" s="67"/>
      <c r="BI66" s="68"/>
      <c r="BJ66" s="58" t="s">
        <v>3</v>
      </c>
      <c r="BK66" s="59"/>
      <c r="BL66" s="59"/>
      <c r="BM66" s="59"/>
      <c r="BN66" s="59"/>
      <c r="BO66" s="59"/>
      <c r="BP66" s="59"/>
      <c r="BQ66" s="59"/>
      <c r="BR66" s="59"/>
      <c r="BS66" s="59"/>
      <c r="BT66" s="59"/>
      <c r="BU66" s="60"/>
      <c r="BV66" s="61">
        <f>(6.1963+6.4175)/2</f>
        <v>6.306900000000001</v>
      </c>
      <c r="BW66" s="62"/>
      <c r="BX66" s="62"/>
      <c r="BY66" s="62"/>
      <c r="BZ66" s="62"/>
      <c r="CA66" s="62"/>
      <c r="CB66" s="62"/>
      <c r="CC66" s="62"/>
      <c r="CD66" s="62"/>
      <c r="CE66" s="62"/>
      <c r="CF66" s="62"/>
      <c r="CG66" s="63"/>
      <c r="CH66" s="61">
        <f>(6.2001+6.4207)/2</f>
        <v>6.3104</v>
      </c>
      <c r="CI66" s="62"/>
      <c r="CJ66" s="62"/>
      <c r="CK66" s="62"/>
      <c r="CL66" s="62"/>
      <c r="CM66" s="62"/>
      <c r="CN66" s="62"/>
      <c r="CO66" s="62"/>
      <c r="CP66" s="62"/>
      <c r="CQ66" s="62"/>
      <c r="CR66" s="62"/>
      <c r="CS66" s="63"/>
      <c r="CT66" s="61">
        <f>(6.2005+6.4218)/2</f>
        <v>6.31115</v>
      </c>
      <c r="CU66" s="62"/>
      <c r="CV66" s="62"/>
      <c r="CW66" s="62"/>
      <c r="CX66" s="62"/>
      <c r="CY66" s="62"/>
      <c r="CZ66" s="62"/>
      <c r="DA66" s="62"/>
      <c r="DB66" s="62"/>
      <c r="DC66" s="62"/>
      <c r="DD66" s="62"/>
      <c r="DE66" s="63"/>
      <c r="DF66" s="61">
        <f>(6.2057+6.4244)/2</f>
        <v>6.31505</v>
      </c>
      <c r="DG66" s="62"/>
      <c r="DH66" s="62"/>
      <c r="DI66" s="62"/>
      <c r="DJ66" s="62"/>
      <c r="DK66" s="62"/>
      <c r="DL66" s="62"/>
      <c r="DM66" s="62"/>
      <c r="DN66" s="62"/>
      <c r="DO66" s="62"/>
      <c r="DP66" s="62"/>
      <c r="DQ66" s="63"/>
      <c r="DR66" s="129"/>
      <c r="DS66" s="130"/>
      <c r="DT66" s="130"/>
      <c r="DU66" s="130"/>
      <c r="DV66" s="130"/>
      <c r="DW66" s="130"/>
      <c r="DX66" s="130"/>
      <c r="DY66" s="130"/>
      <c r="DZ66" s="130"/>
      <c r="EA66" s="130"/>
      <c r="EB66" s="130"/>
      <c r="EC66" s="130"/>
      <c r="ED66" s="130"/>
      <c r="EE66" s="130"/>
      <c r="EF66" s="130"/>
      <c r="EG66" s="130"/>
      <c r="EH66" s="131"/>
    </row>
    <row r="67" spans="1:138" s="5" customFormat="1" ht="14.25" customHeight="1">
      <c r="A67" s="14"/>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1"/>
      <c r="AE67" s="8"/>
      <c r="AF67" s="120" t="s">
        <v>32</v>
      </c>
      <c r="AG67" s="120"/>
      <c r="AH67" s="120"/>
      <c r="AI67" s="120"/>
      <c r="AJ67" s="120"/>
      <c r="AK67" s="120"/>
      <c r="AL67" s="120"/>
      <c r="AM67" s="120"/>
      <c r="AN67" s="120"/>
      <c r="AO67" s="120"/>
      <c r="AP67" s="120"/>
      <c r="AQ67" s="120"/>
      <c r="AR67" s="120"/>
      <c r="AS67" s="120"/>
      <c r="AT67" s="121"/>
      <c r="AU67" s="66" t="s">
        <v>20</v>
      </c>
      <c r="AV67" s="67"/>
      <c r="AW67" s="67"/>
      <c r="AX67" s="67"/>
      <c r="AY67" s="67"/>
      <c r="AZ67" s="67"/>
      <c r="BA67" s="67"/>
      <c r="BB67" s="67"/>
      <c r="BC67" s="67"/>
      <c r="BD67" s="67"/>
      <c r="BE67" s="67"/>
      <c r="BF67" s="67"/>
      <c r="BG67" s="67"/>
      <c r="BH67" s="67"/>
      <c r="BI67" s="68"/>
      <c r="BJ67" s="58" t="s">
        <v>3</v>
      </c>
      <c r="BK67" s="59"/>
      <c r="BL67" s="59"/>
      <c r="BM67" s="59"/>
      <c r="BN67" s="59"/>
      <c r="BO67" s="59"/>
      <c r="BP67" s="59"/>
      <c r="BQ67" s="59"/>
      <c r="BR67" s="59"/>
      <c r="BS67" s="59"/>
      <c r="BT67" s="59"/>
      <c r="BU67" s="60"/>
      <c r="BV67" s="61">
        <f>(4.9571+5.134)/2</f>
        <v>5.04555</v>
      </c>
      <c r="BW67" s="62"/>
      <c r="BX67" s="62"/>
      <c r="BY67" s="62"/>
      <c r="BZ67" s="62"/>
      <c r="CA67" s="62"/>
      <c r="CB67" s="62"/>
      <c r="CC67" s="62"/>
      <c r="CD67" s="62"/>
      <c r="CE67" s="62"/>
      <c r="CF67" s="62"/>
      <c r="CG67" s="63"/>
      <c r="CH67" s="61">
        <f>(4.96+5.1365)/2</f>
        <v>5.0482499999999995</v>
      </c>
      <c r="CI67" s="62"/>
      <c r="CJ67" s="62"/>
      <c r="CK67" s="62"/>
      <c r="CL67" s="62"/>
      <c r="CM67" s="62"/>
      <c r="CN67" s="62"/>
      <c r="CO67" s="62"/>
      <c r="CP67" s="62"/>
      <c r="CQ67" s="62"/>
      <c r="CR67" s="62"/>
      <c r="CS67" s="63"/>
      <c r="CT67" s="61">
        <f>(4.9604+5.1374)/2</f>
        <v>5.0489</v>
      </c>
      <c r="CU67" s="62"/>
      <c r="CV67" s="62"/>
      <c r="CW67" s="62"/>
      <c r="CX67" s="62"/>
      <c r="CY67" s="62"/>
      <c r="CZ67" s="62"/>
      <c r="DA67" s="62"/>
      <c r="DB67" s="62"/>
      <c r="DC67" s="62"/>
      <c r="DD67" s="62"/>
      <c r="DE67" s="63"/>
      <c r="DF67" s="61">
        <f>(4.9645+5.1395)/2</f>
        <v>5.052</v>
      </c>
      <c r="DG67" s="62"/>
      <c r="DH67" s="62"/>
      <c r="DI67" s="62"/>
      <c r="DJ67" s="62"/>
      <c r="DK67" s="62"/>
      <c r="DL67" s="62"/>
      <c r="DM67" s="62"/>
      <c r="DN67" s="62"/>
      <c r="DO67" s="62"/>
      <c r="DP67" s="62"/>
      <c r="DQ67" s="63"/>
      <c r="DR67" s="129"/>
      <c r="DS67" s="130"/>
      <c r="DT67" s="130"/>
      <c r="DU67" s="130"/>
      <c r="DV67" s="130"/>
      <c r="DW67" s="130"/>
      <c r="DX67" s="130"/>
      <c r="DY67" s="130"/>
      <c r="DZ67" s="130"/>
      <c r="EA67" s="130"/>
      <c r="EB67" s="130"/>
      <c r="EC67" s="130"/>
      <c r="ED67" s="130"/>
      <c r="EE67" s="130"/>
      <c r="EF67" s="130"/>
      <c r="EG67" s="130"/>
      <c r="EH67" s="131"/>
    </row>
    <row r="68" spans="1:138" s="5" customFormat="1" ht="14.25" customHeight="1">
      <c r="A68" s="12"/>
      <c r="B68" s="122" t="s">
        <v>36</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9"/>
      <c r="AE68" s="8"/>
      <c r="AF68" s="120" t="s">
        <v>31</v>
      </c>
      <c r="AG68" s="120"/>
      <c r="AH68" s="120"/>
      <c r="AI68" s="120"/>
      <c r="AJ68" s="120"/>
      <c r="AK68" s="120"/>
      <c r="AL68" s="120"/>
      <c r="AM68" s="120"/>
      <c r="AN68" s="120"/>
      <c r="AO68" s="120"/>
      <c r="AP68" s="120"/>
      <c r="AQ68" s="120"/>
      <c r="AR68" s="120"/>
      <c r="AS68" s="120"/>
      <c r="AT68" s="121"/>
      <c r="AU68" s="66" t="s">
        <v>20</v>
      </c>
      <c r="AV68" s="67"/>
      <c r="AW68" s="67"/>
      <c r="AX68" s="67"/>
      <c r="AY68" s="67"/>
      <c r="AZ68" s="67"/>
      <c r="BA68" s="67"/>
      <c r="BB68" s="67"/>
      <c r="BC68" s="67"/>
      <c r="BD68" s="67"/>
      <c r="BE68" s="67"/>
      <c r="BF68" s="67"/>
      <c r="BG68" s="67"/>
      <c r="BH68" s="67"/>
      <c r="BI68" s="68"/>
      <c r="BJ68" s="133">
        <f>BJ59</f>
        <v>0.004086871</v>
      </c>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5"/>
      <c r="DR68" s="129"/>
      <c r="DS68" s="130"/>
      <c r="DT68" s="130"/>
      <c r="DU68" s="130"/>
      <c r="DV68" s="130"/>
      <c r="DW68" s="130"/>
      <c r="DX68" s="130"/>
      <c r="DY68" s="130"/>
      <c r="DZ68" s="130"/>
      <c r="EA68" s="130"/>
      <c r="EB68" s="130"/>
      <c r="EC68" s="130"/>
      <c r="ED68" s="130"/>
      <c r="EE68" s="130"/>
      <c r="EF68" s="130"/>
      <c r="EG68" s="130"/>
      <c r="EH68" s="131"/>
    </row>
    <row r="69" spans="1:138" s="5" customFormat="1" ht="14.25" customHeight="1">
      <c r="A69" s="13"/>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0"/>
      <c r="AE69" s="8"/>
      <c r="AF69" s="120" t="s">
        <v>32</v>
      </c>
      <c r="AG69" s="120"/>
      <c r="AH69" s="120"/>
      <c r="AI69" s="120"/>
      <c r="AJ69" s="120"/>
      <c r="AK69" s="120"/>
      <c r="AL69" s="120"/>
      <c r="AM69" s="120"/>
      <c r="AN69" s="120"/>
      <c r="AO69" s="120"/>
      <c r="AP69" s="120"/>
      <c r="AQ69" s="120"/>
      <c r="AR69" s="120"/>
      <c r="AS69" s="120"/>
      <c r="AT69" s="121"/>
      <c r="AU69" s="66" t="s">
        <v>20</v>
      </c>
      <c r="AV69" s="67"/>
      <c r="AW69" s="67"/>
      <c r="AX69" s="67"/>
      <c r="AY69" s="67"/>
      <c r="AZ69" s="67"/>
      <c r="BA69" s="67"/>
      <c r="BB69" s="67"/>
      <c r="BC69" s="67"/>
      <c r="BD69" s="67"/>
      <c r="BE69" s="67"/>
      <c r="BF69" s="67"/>
      <c r="BG69" s="67"/>
      <c r="BH69" s="67"/>
      <c r="BI69" s="68"/>
      <c r="BJ69" s="133">
        <f>BJ59</f>
        <v>0.004086871</v>
      </c>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5"/>
      <c r="DR69" s="129"/>
      <c r="DS69" s="130"/>
      <c r="DT69" s="130"/>
      <c r="DU69" s="130"/>
      <c r="DV69" s="130"/>
      <c r="DW69" s="130"/>
      <c r="DX69" s="130"/>
      <c r="DY69" s="130"/>
      <c r="DZ69" s="130"/>
      <c r="EA69" s="130"/>
      <c r="EB69" s="130"/>
      <c r="EC69" s="130"/>
      <c r="ED69" s="130"/>
      <c r="EE69" s="130"/>
      <c r="EF69" s="130"/>
      <c r="EG69" s="130"/>
      <c r="EH69" s="131"/>
    </row>
    <row r="70" spans="1:138" s="5" customFormat="1" ht="14.25" customHeight="1">
      <c r="A70" s="13"/>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0"/>
      <c r="AE70" s="8"/>
      <c r="AF70" s="120" t="s">
        <v>33</v>
      </c>
      <c r="AG70" s="120"/>
      <c r="AH70" s="120"/>
      <c r="AI70" s="120"/>
      <c r="AJ70" s="120"/>
      <c r="AK70" s="120"/>
      <c r="AL70" s="120"/>
      <c r="AM70" s="120"/>
      <c r="AN70" s="120"/>
      <c r="AO70" s="120"/>
      <c r="AP70" s="120"/>
      <c r="AQ70" s="120"/>
      <c r="AR70" s="120"/>
      <c r="AS70" s="120"/>
      <c r="AT70" s="121"/>
      <c r="AU70" s="66" t="s">
        <v>20</v>
      </c>
      <c r="AV70" s="67"/>
      <c r="AW70" s="67"/>
      <c r="AX70" s="67"/>
      <c r="AY70" s="67"/>
      <c r="AZ70" s="67"/>
      <c r="BA70" s="67"/>
      <c r="BB70" s="67"/>
      <c r="BC70" s="67"/>
      <c r="BD70" s="67"/>
      <c r="BE70" s="67"/>
      <c r="BF70" s="67"/>
      <c r="BG70" s="67"/>
      <c r="BH70" s="67"/>
      <c r="BI70" s="68"/>
      <c r="BJ70" s="133">
        <f>BJ59</f>
        <v>0.004086871</v>
      </c>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5"/>
      <c r="DR70" s="129"/>
      <c r="DS70" s="130"/>
      <c r="DT70" s="130"/>
      <c r="DU70" s="130"/>
      <c r="DV70" s="130"/>
      <c r="DW70" s="130"/>
      <c r="DX70" s="130"/>
      <c r="DY70" s="130"/>
      <c r="DZ70" s="130"/>
      <c r="EA70" s="130"/>
      <c r="EB70" s="130"/>
      <c r="EC70" s="130"/>
      <c r="ED70" s="130"/>
      <c r="EE70" s="130"/>
      <c r="EF70" s="130"/>
      <c r="EG70" s="130"/>
      <c r="EH70" s="131"/>
    </row>
    <row r="71" spans="1:138" s="5" customFormat="1" ht="14.25" customHeight="1">
      <c r="A71" s="13"/>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0"/>
      <c r="AE71" s="8"/>
      <c r="AF71" s="120" t="s">
        <v>34</v>
      </c>
      <c r="AG71" s="120"/>
      <c r="AH71" s="120"/>
      <c r="AI71" s="120"/>
      <c r="AJ71" s="120"/>
      <c r="AK71" s="120"/>
      <c r="AL71" s="120"/>
      <c r="AM71" s="120"/>
      <c r="AN71" s="120"/>
      <c r="AO71" s="120"/>
      <c r="AP71" s="120"/>
      <c r="AQ71" s="120"/>
      <c r="AR71" s="120"/>
      <c r="AS71" s="120"/>
      <c r="AT71" s="121"/>
      <c r="AU71" s="66" t="s">
        <v>20</v>
      </c>
      <c r="AV71" s="67"/>
      <c r="AW71" s="67"/>
      <c r="AX71" s="67"/>
      <c r="AY71" s="67"/>
      <c r="AZ71" s="67"/>
      <c r="BA71" s="67"/>
      <c r="BB71" s="67"/>
      <c r="BC71" s="67"/>
      <c r="BD71" s="67"/>
      <c r="BE71" s="67"/>
      <c r="BF71" s="67"/>
      <c r="BG71" s="67"/>
      <c r="BH71" s="67"/>
      <c r="BI71" s="68"/>
      <c r="BJ71" s="133">
        <f>BJ59</f>
        <v>0.004086871</v>
      </c>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5"/>
      <c r="DR71" s="129"/>
      <c r="DS71" s="130"/>
      <c r="DT71" s="130"/>
      <c r="DU71" s="130"/>
      <c r="DV71" s="130"/>
      <c r="DW71" s="130"/>
      <c r="DX71" s="130"/>
      <c r="DY71" s="130"/>
      <c r="DZ71" s="130"/>
      <c r="EA71" s="130"/>
      <c r="EB71" s="130"/>
      <c r="EC71" s="130"/>
      <c r="ED71" s="130"/>
      <c r="EE71" s="130"/>
      <c r="EF71" s="130"/>
      <c r="EG71" s="130"/>
      <c r="EH71" s="131"/>
    </row>
    <row r="72" spans="1:138" s="5" customFormat="1" ht="14.25" customHeight="1">
      <c r="A72" s="14"/>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1"/>
      <c r="AE72" s="8"/>
      <c r="AF72" s="120" t="s">
        <v>32</v>
      </c>
      <c r="AG72" s="120"/>
      <c r="AH72" s="120"/>
      <c r="AI72" s="120"/>
      <c r="AJ72" s="120"/>
      <c r="AK72" s="120"/>
      <c r="AL72" s="120"/>
      <c r="AM72" s="120"/>
      <c r="AN72" s="120"/>
      <c r="AO72" s="120"/>
      <c r="AP72" s="120"/>
      <c r="AQ72" s="120"/>
      <c r="AR72" s="120"/>
      <c r="AS72" s="120"/>
      <c r="AT72" s="121"/>
      <c r="AU72" s="66" t="s">
        <v>20</v>
      </c>
      <c r="AV72" s="67"/>
      <c r="AW72" s="67"/>
      <c r="AX72" s="67"/>
      <c r="AY72" s="67"/>
      <c r="AZ72" s="67"/>
      <c r="BA72" s="67"/>
      <c r="BB72" s="67"/>
      <c r="BC72" s="67"/>
      <c r="BD72" s="67"/>
      <c r="BE72" s="67"/>
      <c r="BF72" s="67"/>
      <c r="BG72" s="67"/>
      <c r="BH72" s="67"/>
      <c r="BI72" s="68"/>
      <c r="BJ72" s="133">
        <f>BJ59</f>
        <v>0.004086871</v>
      </c>
      <c r="BK72" s="134"/>
      <c r="BL72" s="134"/>
      <c r="BM72" s="134"/>
      <c r="BN72" s="134"/>
      <c r="BO72" s="134"/>
      <c r="BP72" s="134"/>
      <c r="BQ72" s="134"/>
      <c r="BR72" s="134"/>
      <c r="BS72" s="134"/>
      <c r="BT72" s="134"/>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5"/>
      <c r="DR72" s="129"/>
      <c r="DS72" s="130"/>
      <c r="DT72" s="130"/>
      <c r="DU72" s="130"/>
      <c r="DV72" s="130"/>
      <c r="DW72" s="130"/>
      <c r="DX72" s="130"/>
      <c r="DY72" s="130"/>
      <c r="DZ72" s="130"/>
      <c r="EA72" s="130"/>
      <c r="EB72" s="130"/>
      <c r="EC72" s="130"/>
      <c r="ED72" s="130"/>
      <c r="EE72" s="130"/>
      <c r="EF72" s="130"/>
      <c r="EG72" s="130"/>
      <c r="EH72" s="131"/>
    </row>
    <row r="73" spans="1:138" s="5" customFormat="1" ht="43.5" customHeight="1">
      <c r="A73" s="6"/>
      <c r="B73" s="113" t="s">
        <v>37</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7"/>
      <c r="AE73" s="114"/>
      <c r="AF73" s="115"/>
      <c r="AG73" s="115"/>
      <c r="AH73" s="115"/>
      <c r="AI73" s="115"/>
      <c r="AJ73" s="115"/>
      <c r="AK73" s="115"/>
      <c r="AL73" s="115"/>
      <c r="AM73" s="115"/>
      <c r="AN73" s="115"/>
      <c r="AO73" s="115"/>
      <c r="AP73" s="115"/>
      <c r="AQ73" s="115"/>
      <c r="AR73" s="115"/>
      <c r="AS73" s="115"/>
      <c r="AT73" s="116"/>
      <c r="AU73" s="66" t="s">
        <v>20</v>
      </c>
      <c r="AV73" s="67"/>
      <c r="AW73" s="67"/>
      <c r="AX73" s="67"/>
      <c r="AY73" s="67"/>
      <c r="AZ73" s="67"/>
      <c r="BA73" s="67"/>
      <c r="BB73" s="67"/>
      <c r="BC73" s="67"/>
      <c r="BD73" s="67"/>
      <c r="BE73" s="67"/>
      <c r="BF73" s="67"/>
      <c r="BG73" s="67"/>
      <c r="BH73" s="67"/>
      <c r="BI73" s="68"/>
      <c r="BJ73" s="78" t="s">
        <v>68</v>
      </c>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80"/>
      <c r="DR73" s="129"/>
      <c r="DS73" s="130"/>
      <c r="DT73" s="130"/>
      <c r="DU73" s="130"/>
      <c r="DV73" s="130"/>
      <c r="DW73" s="130"/>
      <c r="DX73" s="130"/>
      <c r="DY73" s="130"/>
      <c r="DZ73" s="130"/>
      <c r="EA73" s="130"/>
      <c r="EB73" s="130"/>
      <c r="EC73" s="130"/>
      <c r="ED73" s="130"/>
      <c r="EE73" s="130"/>
      <c r="EF73" s="130"/>
      <c r="EG73" s="130"/>
      <c r="EH73" s="131"/>
    </row>
    <row r="74" spans="1:138" s="5" customFormat="1" ht="70.5" customHeight="1">
      <c r="A74" s="6"/>
      <c r="B74" s="113" t="s">
        <v>38</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7"/>
      <c r="AE74" s="114"/>
      <c r="AF74" s="115"/>
      <c r="AG74" s="115"/>
      <c r="AH74" s="115"/>
      <c r="AI74" s="115"/>
      <c r="AJ74" s="115"/>
      <c r="AK74" s="115"/>
      <c r="AL74" s="115"/>
      <c r="AM74" s="115"/>
      <c r="AN74" s="115"/>
      <c r="AO74" s="115"/>
      <c r="AP74" s="115"/>
      <c r="AQ74" s="115"/>
      <c r="AR74" s="115"/>
      <c r="AS74" s="115"/>
      <c r="AT74" s="116"/>
      <c r="AU74" s="66" t="s">
        <v>20</v>
      </c>
      <c r="AV74" s="67"/>
      <c r="AW74" s="67"/>
      <c r="AX74" s="67"/>
      <c r="AY74" s="67"/>
      <c r="AZ74" s="67"/>
      <c r="BA74" s="67"/>
      <c r="BB74" s="67"/>
      <c r="BC74" s="67"/>
      <c r="BD74" s="67"/>
      <c r="BE74" s="67"/>
      <c r="BF74" s="67"/>
      <c r="BG74" s="67"/>
      <c r="BH74" s="67"/>
      <c r="BI74" s="68"/>
      <c r="BJ74" s="78" t="s">
        <v>68</v>
      </c>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80"/>
      <c r="DR74" s="129"/>
      <c r="DS74" s="130"/>
      <c r="DT74" s="130"/>
      <c r="DU74" s="130"/>
      <c r="DV74" s="130"/>
      <c r="DW74" s="130"/>
      <c r="DX74" s="130"/>
      <c r="DY74" s="130"/>
      <c r="DZ74" s="130"/>
      <c r="EA74" s="130"/>
      <c r="EB74" s="130"/>
      <c r="EC74" s="130"/>
      <c r="ED74" s="130"/>
      <c r="EE74" s="130"/>
      <c r="EF74" s="130"/>
      <c r="EG74" s="130"/>
      <c r="EH74" s="131"/>
    </row>
    <row r="75" spans="1:138" s="5" customFormat="1" ht="43.5" customHeight="1">
      <c r="A75" s="6"/>
      <c r="B75" s="113" t="s">
        <v>39</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7"/>
      <c r="AE75" s="114"/>
      <c r="AF75" s="115"/>
      <c r="AG75" s="115"/>
      <c r="AH75" s="115"/>
      <c r="AI75" s="115"/>
      <c r="AJ75" s="115"/>
      <c r="AK75" s="115"/>
      <c r="AL75" s="115"/>
      <c r="AM75" s="115"/>
      <c r="AN75" s="115"/>
      <c r="AO75" s="115"/>
      <c r="AP75" s="115"/>
      <c r="AQ75" s="115"/>
      <c r="AR75" s="115"/>
      <c r="AS75" s="115"/>
      <c r="AT75" s="116"/>
      <c r="AU75" s="66" t="s">
        <v>20</v>
      </c>
      <c r="AV75" s="67"/>
      <c r="AW75" s="67"/>
      <c r="AX75" s="67"/>
      <c r="AY75" s="67"/>
      <c r="AZ75" s="67"/>
      <c r="BA75" s="67"/>
      <c r="BB75" s="67"/>
      <c r="BC75" s="67"/>
      <c r="BD75" s="67"/>
      <c r="BE75" s="67"/>
      <c r="BF75" s="67"/>
      <c r="BG75" s="67"/>
      <c r="BH75" s="67"/>
      <c r="BI75" s="68"/>
      <c r="BJ75" s="78">
        <f>BJ62</f>
        <v>0.0007693000000000001</v>
      </c>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80"/>
      <c r="DR75" s="129"/>
      <c r="DS75" s="130"/>
      <c r="DT75" s="130"/>
      <c r="DU75" s="130"/>
      <c r="DV75" s="130"/>
      <c r="DW75" s="130"/>
      <c r="DX75" s="130"/>
      <c r="DY75" s="130"/>
      <c r="DZ75" s="130"/>
      <c r="EA75" s="130"/>
      <c r="EB75" s="130"/>
      <c r="EC75" s="130"/>
      <c r="ED75" s="130"/>
      <c r="EE75" s="130"/>
      <c r="EF75" s="130"/>
      <c r="EG75" s="130"/>
      <c r="EH75" s="131"/>
    </row>
    <row r="76" spans="1:138" s="5" customFormat="1" ht="33" customHeight="1">
      <c r="A76" s="12"/>
      <c r="B76" s="127" t="s">
        <v>42</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9"/>
      <c r="AE76" s="8"/>
      <c r="AF76" s="124" t="s">
        <v>217</v>
      </c>
      <c r="AG76" s="124"/>
      <c r="AH76" s="124"/>
      <c r="AI76" s="124"/>
      <c r="AJ76" s="124"/>
      <c r="AK76" s="124"/>
      <c r="AL76" s="124"/>
      <c r="AM76" s="124"/>
      <c r="AN76" s="124"/>
      <c r="AO76" s="124"/>
      <c r="AP76" s="124"/>
      <c r="AQ76" s="124"/>
      <c r="AR76" s="124"/>
      <c r="AS76" s="124"/>
      <c r="AT76" s="125"/>
      <c r="AU76" s="66" t="s">
        <v>20</v>
      </c>
      <c r="AV76" s="67"/>
      <c r="AW76" s="67"/>
      <c r="AX76" s="67"/>
      <c r="AY76" s="67"/>
      <c r="AZ76" s="67"/>
      <c r="BA76" s="67"/>
      <c r="BB76" s="67"/>
      <c r="BC76" s="67"/>
      <c r="BD76" s="67"/>
      <c r="BE76" s="67"/>
      <c r="BF76" s="67"/>
      <c r="BG76" s="67"/>
      <c r="BH76" s="67"/>
      <c r="BI76" s="68"/>
      <c r="BJ76" s="58"/>
      <c r="BK76" s="59"/>
      <c r="BL76" s="59"/>
      <c r="BM76" s="59"/>
      <c r="BN76" s="59"/>
      <c r="BO76" s="59"/>
      <c r="BP76" s="59"/>
      <c r="BQ76" s="59"/>
      <c r="BR76" s="59"/>
      <c r="BS76" s="59"/>
      <c r="BT76" s="59"/>
      <c r="BU76" s="60"/>
      <c r="BV76" s="61"/>
      <c r="BW76" s="62"/>
      <c r="BX76" s="62"/>
      <c r="BY76" s="62"/>
      <c r="BZ76" s="62"/>
      <c r="CA76" s="62"/>
      <c r="CB76" s="62"/>
      <c r="CC76" s="62"/>
      <c r="CD76" s="62"/>
      <c r="CE76" s="62"/>
      <c r="CF76" s="62"/>
      <c r="CG76" s="63"/>
      <c r="CH76" s="61"/>
      <c r="CI76" s="62"/>
      <c r="CJ76" s="62"/>
      <c r="CK76" s="62"/>
      <c r="CL76" s="62"/>
      <c r="CM76" s="62"/>
      <c r="CN76" s="62"/>
      <c r="CO76" s="62"/>
      <c r="CP76" s="62"/>
      <c r="CQ76" s="62"/>
      <c r="CR76" s="62"/>
      <c r="CS76" s="63"/>
      <c r="CT76" s="61"/>
      <c r="CU76" s="62"/>
      <c r="CV76" s="62"/>
      <c r="CW76" s="62"/>
      <c r="CX76" s="62"/>
      <c r="CY76" s="62"/>
      <c r="CZ76" s="62"/>
      <c r="DA76" s="62"/>
      <c r="DB76" s="62"/>
      <c r="DC76" s="62"/>
      <c r="DD76" s="62"/>
      <c r="DE76" s="63"/>
      <c r="DF76" s="61"/>
      <c r="DG76" s="62"/>
      <c r="DH76" s="62"/>
      <c r="DI76" s="62"/>
      <c r="DJ76" s="62"/>
      <c r="DK76" s="62"/>
      <c r="DL76" s="62"/>
      <c r="DM76" s="62"/>
      <c r="DN76" s="62"/>
      <c r="DO76" s="62"/>
      <c r="DP76" s="62"/>
      <c r="DQ76" s="63"/>
      <c r="DR76" s="38" t="s">
        <v>190</v>
      </c>
      <c r="DS76" s="39"/>
      <c r="DT76" s="39"/>
      <c r="DU76" s="39"/>
      <c r="DV76" s="39"/>
      <c r="DW76" s="39"/>
      <c r="DX76" s="39"/>
      <c r="DY76" s="39"/>
      <c r="DZ76" s="39"/>
      <c r="EA76" s="39"/>
      <c r="EB76" s="39"/>
      <c r="EC76" s="39"/>
      <c r="ED76" s="39"/>
      <c r="EE76" s="39"/>
      <c r="EF76" s="39"/>
      <c r="EG76" s="39"/>
      <c r="EH76" s="40"/>
    </row>
    <row r="77" spans="1:138" s="5" customFormat="1" ht="33" customHeight="1">
      <c r="A77" s="14"/>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1"/>
      <c r="AE77" s="8"/>
      <c r="AF77" s="120" t="s">
        <v>41</v>
      </c>
      <c r="AG77" s="120"/>
      <c r="AH77" s="120"/>
      <c r="AI77" s="120"/>
      <c r="AJ77" s="120"/>
      <c r="AK77" s="120"/>
      <c r="AL77" s="120"/>
      <c r="AM77" s="120"/>
      <c r="AN77" s="120"/>
      <c r="AO77" s="120"/>
      <c r="AP77" s="120"/>
      <c r="AQ77" s="120"/>
      <c r="AR77" s="120"/>
      <c r="AS77" s="120"/>
      <c r="AT77" s="121"/>
      <c r="AU77" s="126" t="s">
        <v>62</v>
      </c>
      <c r="AV77" s="67"/>
      <c r="AW77" s="67"/>
      <c r="AX77" s="67"/>
      <c r="AY77" s="67"/>
      <c r="AZ77" s="67"/>
      <c r="BA77" s="67"/>
      <c r="BB77" s="67"/>
      <c r="BC77" s="67"/>
      <c r="BD77" s="67"/>
      <c r="BE77" s="67"/>
      <c r="BF77" s="67"/>
      <c r="BG77" s="67"/>
      <c r="BH77" s="67"/>
      <c r="BI77" s="68"/>
      <c r="BJ77" s="58"/>
      <c r="BK77" s="59"/>
      <c r="BL77" s="59"/>
      <c r="BM77" s="59"/>
      <c r="BN77" s="59"/>
      <c r="BO77" s="59"/>
      <c r="BP77" s="59"/>
      <c r="BQ77" s="59"/>
      <c r="BR77" s="59"/>
      <c r="BS77" s="59"/>
      <c r="BT77" s="59"/>
      <c r="BU77" s="60"/>
      <c r="BV77" s="61"/>
      <c r="BW77" s="62"/>
      <c r="BX77" s="62"/>
      <c r="BY77" s="62"/>
      <c r="BZ77" s="62"/>
      <c r="CA77" s="62"/>
      <c r="CB77" s="62"/>
      <c r="CC77" s="62"/>
      <c r="CD77" s="62"/>
      <c r="CE77" s="62"/>
      <c r="CF77" s="62"/>
      <c r="CG77" s="63"/>
      <c r="CH77" s="61"/>
      <c r="CI77" s="62"/>
      <c r="CJ77" s="62"/>
      <c r="CK77" s="62"/>
      <c r="CL77" s="62"/>
      <c r="CM77" s="62"/>
      <c r="CN77" s="62"/>
      <c r="CO77" s="62"/>
      <c r="CP77" s="62"/>
      <c r="CQ77" s="62"/>
      <c r="CR77" s="62"/>
      <c r="CS77" s="63"/>
      <c r="CT77" s="61"/>
      <c r="CU77" s="62"/>
      <c r="CV77" s="62"/>
      <c r="CW77" s="62"/>
      <c r="CX77" s="62"/>
      <c r="CY77" s="62"/>
      <c r="CZ77" s="62"/>
      <c r="DA77" s="62"/>
      <c r="DB77" s="62"/>
      <c r="DC77" s="62"/>
      <c r="DD77" s="62"/>
      <c r="DE77" s="63"/>
      <c r="DF77" s="61"/>
      <c r="DG77" s="62"/>
      <c r="DH77" s="62"/>
      <c r="DI77" s="62"/>
      <c r="DJ77" s="62"/>
      <c r="DK77" s="62"/>
      <c r="DL77" s="62"/>
      <c r="DM77" s="62"/>
      <c r="DN77" s="62"/>
      <c r="DO77" s="62"/>
      <c r="DP77" s="62"/>
      <c r="DQ77" s="63"/>
      <c r="DR77" s="41"/>
      <c r="DS77" s="42"/>
      <c r="DT77" s="42"/>
      <c r="DU77" s="42"/>
      <c r="DV77" s="42"/>
      <c r="DW77" s="42"/>
      <c r="DX77" s="42"/>
      <c r="DY77" s="42"/>
      <c r="DZ77" s="42"/>
      <c r="EA77" s="42"/>
      <c r="EB77" s="42"/>
      <c r="EC77" s="42"/>
      <c r="ED77" s="42"/>
      <c r="EE77" s="42"/>
      <c r="EF77" s="42"/>
      <c r="EG77" s="42"/>
      <c r="EH77" s="43"/>
    </row>
    <row r="78" spans="1:138" s="5" customFormat="1" ht="29.25" customHeight="1">
      <c r="A78" s="12"/>
      <c r="B78" s="122" t="s">
        <v>43</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9"/>
      <c r="AE78" s="8"/>
      <c r="AF78" s="124" t="s">
        <v>217</v>
      </c>
      <c r="AG78" s="124"/>
      <c r="AH78" s="124"/>
      <c r="AI78" s="124"/>
      <c r="AJ78" s="124"/>
      <c r="AK78" s="124"/>
      <c r="AL78" s="124"/>
      <c r="AM78" s="124"/>
      <c r="AN78" s="124"/>
      <c r="AO78" s="124"/>
      <c r="AP78" s="124"/>
      <c r="AQ78" s="124"/>
      <c r="AR78" s="124"/>
      <c r="AS78" s="124"/>
      <c r="AT78" s="125"/>
      <c r="AU78" s="66" t="s">
        <v>20</v>
      </c>
      <c r="AV78" s="67"/>
      <c r="AW78" s="67"/>
      <c r="AX78" s="67"/>
      <c r="AY78" s="67"/>
      <c r="AZ78" s="67"/>
      <c r="BA78" s="67"/>
      <c r="BB78" s="67"/>
      <c r="BC78" s="67"/>
      <c r="BD78" s="67"/>
      <c r="BE78" s="67"/>
      <c r="BF78" s="67"/>
      <c r="BG78" s="67"/>
      <c r="BH78" s="67"/>
      <c r="BI78" s="68"/>
      <c r="BJ78" s="58"/>
      <c r="BK78" s="59"/>
      <c r="BL78" s="59"/>
      <c r="BM78" s="59"/>
      <c r="BN78" s="59"/>
      <c r="BO78" s="59"/>
      <c r="BP78" s="59"/>
      <c r="BQ78" s="59"/>
      <c r="BR78" s="59"/>
      <c r="BS78" s="59"/>
      <c r="BT78" s="59"/>
      <c r="BU78" s="60"/>
      <c r="BV78" s="61"/>
      <c r="BW78" s="62"/>
      <c r="BX78" s="62"/>
      <c r="BY78" s="62"/>
      <c r="BZ78" s="62"/>
      <c r="CA78" s="62"/>
      <c r="CB78" s="62"/>
      <c r="CC78" s="62"/>
      <c r="CD78" s="62"/>
      <c r="CE78" s="62"/>
      <c r="CF78" s="62"/>
      <c r="CG78" s="63"/>
      <c r="CH78" s="61"/>
      <c r="CI78" s="62"/>
      <c r="CJ78" s="62"/>
      <c r="CK78" s="62"/>
      <c r="CL78" s="62"/>
      <c r="CM78" s="62"/>
      <c r="CN78" s="62"/>
      <c r="CO78" s="62"/>
      <c r="CP78" s="62"/>
      <c r="CQ78" s="62"/>
      <c r="CR78" s="62"/>
      <c r="CS78" s="63"/>
      <c r="CT78" s="61"/>
      <c r="CU78" s="62"/>
      <c r="CV78" s="62"/>
      <c r="CW78" s="62"/>
      <c r="CX78" s="62"/>
      <c r="CY78" s="62"/>
      <c r="CZ78" s="62"/>
      <c r="DA78" s="62"/>
      <c r="DB78" s="62"/>
      <c r="DC78" s="62"/>
      <c r="DD78" s="62"/>
      <c r="DE78" s="63"/>
      <c r="DF78" s="61"/>
      <c r="DG78" s="62"/>
      <c r="DH78" s="62"/>
      <c r="DI78" s="62"/>
      <c r="DJ78" s="62"/>
      <c r="DK78" s="62"/>
      <c r="DL78" s="62"/>
      <c r="DM78" s="62"/>
      <c r="DN78" s="62"/>
      <c r="DO78" s="62"/>
      <c r="DP78" s="62"/>
      <c r="DQ78" s="63"/>
      <c r="DR78" s="41"/>
      <c r="DS78" s="42"/>
      <c r="DT78" s="42"/>
      <c r="DU78" s="42"/>
      <c r="DV78" s="42"/>
      <c r="DW78" s="42"/>
      <c r="DX78" s="42"/>
      <c r="DY78" s="42"/>
      <c r="DZ78" s="42"/>
      <c r="EA78" s="42"/>
      <c r="EB78" s="42"/>
      <c r="EC78" s="42"/>
      <c r="ED78" s="42"/>
      <c r="EE78" s="42"/>
      <c r="EF78" s="42"/>
      <c r="EG78" s="42"/>
      <c r="EH78" s="43"/>
    </row>
    <row r="79" spans="1:138" s="5" customFormat="1" ht="29.25" customHeight="1">
      <c r="A79" s="14"/>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1"/>
      <c r="AE79" s="8"/>
      <c r="AF79" s="120" t="s">
        <v>41</v>
      </c>
      <c r="AG79" s="120"/>
      <c r="AH79" s="120"/>
      <c r="AI79" s="120"/>
      <c r="AJ79" s="120"/>
      <c r="AK79" s="120"/>
      <c r="AL79" s="120"/>
      <c r="AM79" s="120"/>
      <c r="AN79" s="120"/>
      <c r="AO79" s="120"/>
      <c r="AP79" s="120"/>
      <c r="AQ79" s="120"/>
      <c r="AR79" s="120"/>
      <c r="AS79" s="120"/>
      <c r="AT79" s="121"/>
      <c r="AU79" s="126" t="s">
        <v>62</v>
      </c>
      <c r="AV79" s="67"/>
      <c r="AW79" s="67"/>
      <c r="AX79" s="67"/>
      <c r="AY79" s="67"/>
      <c r="AZ79" s="67"/>
      <c r="BA79" s="67"/>
      <c r="BB79" s="67"/>
      <c r="BC79" s="67"/>
      <c r="BD79" s="67"/>
      <c r="BE79" s="67"/>
      <c r="BF79" s="67"/>
      <c r="BG79" s="67"/>
      <c r="BH79" s="67"/>
      <c r="BI79" s="68"/>
      <c r="BJ79" s="58"/>
      <c r="BK79" s="59"/>
      <c r="BL79" s="59"/>
      <c r="BM79" s="59"/>
      <c r="BN79" s="59"/>
      <c r="BO79" s="59"/>
      <c r="BP79" s="59"/>
      <c r="BQ79" s="59"/>
      <c r="BR79" s="59"/>
      <c r="BS79" s="59"/>
      <c r="BT79" s="59"/>
      <c r="BU79" s="60"/>
      <c r="BV79" s="61"/>
      <c r="BW79" s="62"/>
      <c r="BX79" s="62"/>
      <c r="BY79" s="62"/>
      <c r="BZ79" s="62"/>
      <c r="CA79" s="62"/>
      <c r="CB79" s="62"/>
      <c r="CC79" s="62"/>
      <c r="CD79" s="62"/>
      <c r="CE79" s="62"/>
      <c r="CF79" s="62"/>
      <c r="CG79" s="63"/>
      <c r="CH79" s="61"/>
      <c r="CI79" s="62"/>
      <c r="CJ79" s="62"/>
      <c r="CK79" s="62"/>
      <c r="CL79" s="62"/>
      <c r="CM79" s="62"/>
      <c r="CN79" s="62"/>
      <c r="CO79" s="62"/>
      <c r="CP79" s="62"/>
      <c r="CQ79" s="62"/>
      <c r="CR79" s="62"/>
      <c r="CS79" s="63"/>
      <c r="CT79" s="61"/>
      <c r="CU79" s="62"/>
      <c r="CV79" s="62"/>
      <c r="CW79" s="62"/>
      <c r="CX79" s="62"/>
      <c r="CY79" s="62"/>
      <c r="CZ79" s="62"/>
      <c r="DA79" s="62"/>
      <c r="DB79" s="62"/>
      <c r="DC79" s="62"/>
      <c r="DD79" s="62"/>
      <c r="DE79" s="63"/>
      <c r="DF79" s="61"/>
      <c r="DG79" s="62"/>
      <c r="DH79" s="62"/>
      <c r="DI79" s="62"/>
      <c r="DJ79" s="62"/>
      <c r="DK79" s="62"/>
      <c r="DL79" s="62"/>
      <c r="DM79" s="62"/>
      <c r="DN79" s="62"/>
      <c r="DO79" s="62"/>
      <c r="DP79" s="62"/>
      <c r="DQ79" s="63"/>
      <c r="DR79" s="41"/>
      <c r="DS79" s="42"/>
      <c r="DT79" s="42"/>
      <c r="DU79" s="42"/>
      <c r="DV79" s="42"/>
      <c r="DW79" s="42"/>
      <c r="DX79" s="42"/>
      <c r="DY79" s="42"/>
      <c r="DZ79" s="42"/>
      <c r="EA79" s="42"/>
      <c r="EB79" s="42"/>
      <c r="EC79" s="42"/>
      <c r="ED79" s="42"/>
      <c r="EE79" s="42"/>
      <c r="EF79" s="42"/>
      <c r="EG79" s="42"/>
      <c r="EH79" s="43"/>
    </row>
    <row r="80" spans="1:138" s="5" customFormat="1" ht="43.5" customHeight="1">
      <c r="A80" s="6"/>
      <c r="B80" s="113" t="s">
        <v>44</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7"/>
      <c r="AE80" s="114"/>
      <c r="AF80" s="115"/>
      <c r="AG80" s="115"/>
      <c r="AH80" s="115"/>
      <c r="AI80" s="115"/>
      <c r="AJ80" s="115"/>
      <c r="AK80" s="115"/>
      <c r="AL80" s="115"/>
      <c r="AM80" s="115"/>
      <c r="AN80" s="115"/>
      <c r="AO80" s="115"/>
      <c r="AP80" s="115"/>
      <c r="AQ80" s="115"/>
      <c r="AR80" s="115"/>
      <c r="AS80" s="115"/>
      <c r="AT80" s="116"/>
      <c r="AU80" s="66" t="s">
        <v>20</v>
      </c>
      <c r="AV80" s="67"/>
      <c r="AW80" s="67"/>
      <c r="AX80" s="67"/>
      <c r="AY80" s="67"/>
      <c r="AZ80" s="67"/>
      <c r="BA80" s="67"/>
      <c r="BB80" s="67"/>
      <c r="BC80" s="67"/>
      <c r="BD80" s="67"/>
      <c r="BE80" s="67"/>
      <c r="BF80" s="67"/>
      <c r="BG80" s="67"/>
      <c r="BH80" s="67"/>
      <c r="BI80" s="68"/>
      <c r="BJ80" s="58"/>
      <c r="BK80" s="59"/>
      <c r="BL80" s="59"/>
      <c r="BM80" s="59"/>
      <c r="BN80" s="59"/>
      <c r="BO80" s="59"/>
      <c r="BP80" s="59"/>
      <c r="BQ80" s="59"/>
      <c r="BR80" s="59"/>
      <c r="BS80" s="59"/>
      <c r="BT80" s="59"/>
      <c r="BU80" s="60"/>
      <c r="BV80" s="61"/>
      <c r="BW80" s="62"/>
      <c r="BX80" s="62"/>
      <c r="BY80" s="62"/>
      <c r="BZ80" s="62"/>
      <c r="CA80" s="62"/>
      <c r="CB80" s="62"/>
      <c r="CC80" s="62"/>
      <c r="CD80" s="62"/>
      <c r="CE80" s="62"/>
      <c r="CF80" s="62"/>
      <c r="CG80" s="63"/>
      <c r="CH80" s="61"/>
      <c r="CI80" s="62"/>
      <c r="CJ80" s="62"/>
      <c r="CK80" s="62"/>
      <c r="CL80" s="62"/>
      <c r="CM80" s="62"/>
      <c r="CN80" s="62"/>
      <c r="CO80" s="62"/>
      <c r="CP80" s="62"/>
      <c r="CQ80" s="62"/>
      <c r="CR80" s="62"/>
      <c r="CS80" s="63"/>
      <c r="CT80" s="61"/>
      <c r="CU80" s="62"/>
      <c r="CV80" s="62"/>
      <c r="CW80" s="62"/>
      <c r="CX80" s="62"/>
      <c r="CY80" s="62"/>
      <c r="CZ80" s="62"/>
      <c r="DA80" s="62"/>
      <c r="DB80" s="62"/>
      <c r="DC80" s="62"/>
      <c r="DD80" s="62"/>
      <c r="DE80" s="63"/>
      <c r="DF80" s="61"/>
      <c r="DG80" s="62"/>
      <c r="DH80" s="62"/>
      <c r="DI80" s="62"/>
      <c r="DJ80" s="62"/>
      <c r="DK80" s="62"/>
      <c r="DL80" s="62"/>
      <c r="DM80" s="62"/>
      <c r="DN80" s="62"/>
      <c r="DO80" s="62"/>
      <c r="DP80" s="62"/>
      <c r="DQ80" s="63"/>
      <c r="DR80" s="41"/>
      <c r="DS80" s="42"/>
      <c r="DT80" s="42"/>
      <c r="DU80" s="42"/>
      <c r="DV80" s="42"/>
      <c r="DW80" s="42"/>
      <c r="DX80" s="42"/>
      <c r="DY80" s="42"/>
      <c r="DZ80" s="42"/>
      <c r="EA80" s="42"/>
      <c r="EB80" s="42"/>
      <c r="EC80" s="42"/>
      <c r="ED80" s="42"/>
      <c r="EE80" s="42"/>
      <c r="EF80" s="42"/>
      <c r="EG80" s="42"/>
      <c r="EH80" s="43"/>
    </row>
    <row r="81" spans="1:138" s="5" customFormat="1" ht="84" customHeight="1">
      <c r="A81" s="6"/>
      <c r="B81" s="113" t="s">
        <v>45</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7"/>
      <c r="AE81" s="114"/>
      <c r="AF81" s="115"/>
      <c r="AG81" s="115"/>
      <c r="AH81" s="115"/>
      <c r="AI81" s="115"/>
      <c r="AJ81" s="115"/>
      <c r="AK81" s="115"/>
      <c r="AL81" s="115"/>
      <c r="AM81" s="115"/>
      <c r="AN81" s="115"/>
      <c r="AO81" s="115"/>
      <c r="AP81" s="115"/>
      <c r="AQ81" s="115"/>
      <c r="AR81" s="115"/>
      <c r="AS81" s="115"/>
      <c r="AT81" s="116"/>
      <c r="AU81" s="66" t="s">
        <v>20</v>
      </c>
      <c r="AV81" s="67"/>
      <c r="AW81" s="67"/>
      <c r="AX81" s="67"/>
      <c r="AY81" s="67"/>
      <c r="AZ81" s="67"/>
      <c r="BA81" s="67"/>
      <c r="BB81" s="67"/>
      <c r="BC81" s="67"/>
      <c r="BD81" s="67"/>
      <c r="BE81" s="67"/>
      <c r="BF81" s="67"/>
      <c r="BG81" s="67"/>
      <c r="BH81" s="67"/>
      <c r="BI81" s="68"/>
      <c r="BJ81" s="58"/>
      <c r="BK81" s="59"/>
      <c r="BL81" s="59"/>
      <c r="BM81" s="59"/>
      <c r="BN81" s="59"/>
      <c r="BO81" s="59"/>
      <c r="BP81" s="59"/>
      <c r="BQ81" s="59"/>
      <c r="BR81" s="59"/>
      <c r="BS81" s="59"/>
      <c r="BT81" s="59"/>
      <c r="BU81" s="60"/>
      <c r="BV81" s="61"/>
      <c r="BW81" s="62"/>
      <c r="BX81" s="62"/>
      <c r="BY81" s="62"/>
      <c r="BZ81" s="62"/>
      <c r="CA81" s="62"/>
      <c r="CB81" s="62"/>
      <c r="CC81" s="62"/>
      <c r="CD81" s="62"/>
      <c r="CE81" s="62"/>
      <c r="CF81" s="62"/>
      <c r="CG81" s="63"/>
      <c r="CH81" s="61"/>
      <c r="CI81" s="62"/>
      <c r="CJ81" s="62"/>
      <c r="CK81" s="62"/>
      <c r="CL81" s="62"/>
      <c r="CM81" s="62"/>
      <c r="CN81" s="62"/>
      <c r="CO81" s="62"/>
      <c r="CP81" s="62"/>
      <c r="CQ81" s="62"/>
      <c r="CR81" s="62"/>
      <c r="CS81" s="63"/>
      <c r="CT81" s="61"/>
      <c r="CU81" s="62"/>
      <c r="CV81" s="62"/>
      <c r="CW81" s="62"/>
      <c r="CX81" s="62"/>
      <c r="CY81" s="62"/>
      <c r="CZ81" s="62"/>
      <c r="DA81" s="62"/>
      <c r="DB81" s="62"/>
      <c r="DC81" s="62"/>
      <c r="DD81" s="62"/>
      <c r="DE81" s="63"/>
      <c r="DF81" s="61"/>
      <c r="DG81" s="62"/>
      <c r="DH81" s="62"/>
      <c r="DI81" s="62"/>
      <c r="DJ81" s="62"/>
      <c r="DK81" s="62"/>
      <c r="DL81" s="62"/>
      <c r="DM81" s="62"/>
      <c r="DN81" s="62"/>
      <c r="DO81" s="62"/>
      <c r="DP81" s="62"/>
      <c r="DQ81" s="63"/>
      <c r="DR81" s="41"/>
      <c r="DS81" s="42"/>
      <c r="DT81" s="42"/>
      <c r="DU81" s="42"/>
      <c r="DV81" s="42"/>
      <c r="DW81" s="42"/>
      <c r="DX81" s="42"/>
      <c r="DY81" s="42"/>
      <c r="DZ81" s="42"/>
      <c r="EA81" s="42"/>
      <c r="EB81" s="42"/>
      <c r="EC81" s="42"/>
      <c r="ED81" s="42"/>
      <c r="EE81" s="42"/>
      <c r="EF81" s="42"/>
      <c r="EG81" s="42"/>
      <c r="EH81" s="43"/>
    </row>
    <row r="82" spans="1:138" s="5" customFormat="1" ht="43.5" customHeight="1">
      <c r="A82" s="6"/>
      <c r="B82" s="113" t="s">
        <v>46</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7"/>
      <c r="AE82" s="114"/>
      <c r="AF82" s="115"/>
      <c r="AG82" s="115"/>
      <c r="AH82" s="115"/>
      <c r="AI82" s="115"/>
      <c r="AJ82" s="115"/>
      <c r="AK82" s="115"/>
      <c r="AL82" s="115"/>
      <c r="AM82" s="115"/>
      <c r="AN82" s="115"/>
      <c r="AO82" s="115"/>
      <c r="AP82" s="115"/>
      <c r="AQ82" s="115"/>
      <c r="AR82" s="115"/>
      <c r="AS82" s="115"/>
      <c r="AT82" s="116"/>
      <c r="AU82" s="66" t="s">
        <v>20</v>
      </c>
      <c r="AV82" s="67"/>
      <c r="AW82" s="67"/>
      <c r="AX82" s="67"/>
      <c r="AY82" s="67"/>
      <c r="AZ82" s="67"/>
      <c r="BA82" s="67"/>
      <c r="BB82" s="67"/>
      <c r="BC82" s="67"/>
      <c r="BD82" s="67"/>
      <c r="BE82" s="67"/>
      <c r="BF82" s="67"/>
      <c r="BG82" s="67"/>
      <c r="BH82" s="67"/>
      <c r="BI82" s="68"/>
      <c r="BJ82" s="58"/>
      <c r="BK82" s="59"/>
      <c r="BL82" s="59"/>
      <c r="BM82" s="59"/>
      <c r="BN82" s="59"/>
      <c r="BO82" s="59"/>
      <c r="BP82" s="59"/>
      <c r="BQ82" s="59"/>
      <c r="BR82" s="59"/>
      <c r="BS82" s="59"/>
      <c r="BT82" s="59"/>
      <c r="BU82" s="60"/>
      <c r="BV82" s="61"/>
      <c r="BW82" s="62"/>
      <c r="BX82" s="62"/>
      <c r="BY82" s="62"/>
      <c r="BZ82" s="62"/>
      <c r="CA82" s="62"/>
      <c r="CB82" s="62"/>
      <c r="CC82" s="62"/>
      <c r="CD82" s="62"/>
      <c r="CE82" s="62"/>
      <c r="CF82" s="62"/>
      <c r="CG82" s="63"/>
      <c r="CH82" s="61"/>
      <c r="CI82" s="62"/>
      <c r="CJ82" s="62"/>
      <c r="CK82" s="62"/>
      <c r="CL82" s="62"/>
      <c r="CM82" s="62"/>
      <c r="CN82" s="62"/>
      <c r="CO82" s="62"/>
      <c r="CP82" s="62"/>
      <c r="CQ82" s="62"/>
      <c r="CR82" s="62"/>
      <c r="CS82" s="63"/>
      <c r="CT82" s="61"/>
      <c r="CU82" s="62"/>
      <c r="CV82" s="62"/>
      <c r="CW82" s="62"/>
      <c r="CX82" s="62"/>
      <c r="CY82" s="62"/>
      <c r="CZ82" s="62"/>
      <c r="DA82" s="62"/>
      <c r="DB82" s="62"/>
      <c r="DC82" s="62"/>
      <c r="DD82" s="62"/>
      <c r="DE82" s="63"/>
      <c r="DF82" s="61"/>
      <c r="DG82" s="62"/>
      <c r="DH82" s="62"/>
      <c r="DI82" s="62"/>
      <c r="DJ82" s="62"/>
      <c r="DK82" s="62"/>
      <c r="DL82" s="62"/>
      <c r="DM82" s="62"/>
      <c r="DN82" s="62"/>
      <c r="DO82" s="62"/>
      <c r="DP82" s="62"/>
      <c r="DQ82" s="63"/>
      <c r="DR82" s="44"/>
      <c r="DS82" s="45"/>
      <c r="DT82" s="45"/>
      <c r="DU82" s="45"/>
      <c r="DV82" s="45"/>
      <c r="DW82" s="45"/>
      <c r="DX82" s="45"/>
      <c r="DY82" s="45"/>
      <c r="DZ82" s="45"/>
      <c r="EA82" s="45"/>
      <c r="EB82" s="45"/>
      <c r="EC82" s="45"/>
      <c r="ED82" s="45"/>
      <c r="EE82" s="45"/>
      <c r="EF82" s="45"/>
      <c r="EG82" s="45"/>
      <c r="EH82" s="46"/>
    </row>
    <row r="83" spans="1:138" s="5" customFormat="1" ht="33" customHeight="1">
      <c r="A83" s="12"/>
      <c r="B83" s="127" t="s">
        <v>47</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9"/>
      <c r="AE83" s="8"/>
      <c r="AF83" s="124" t="s">
        <v>217</v>
      </c>
      <c r="AG83" s="124"/>
      <c r="AH83" s="124"/>
      <c r="AI83" s="124"/>
      <c r="AJ83" s="124"/>
      <c r="AK83" s="124"/>
      <c r="AL83" s="124"/>
      <c r="AM83" s="124"/>
      <c r="AN83" s="124"/>
      <c r="AO83" s="124"/>
      <c r="AP83" s="124"/>
      <c r="AQ83" s="124"/>
      <c r="AR83" s="124"/>
      <c r="AS83" s="124"/>
      <c r="AT83" s="125"/>
      <c r="AU83" s="66" t="s">
        <v>20</v>
      </c>
      <c r="AV83" s="67"/>
      <c r="AW83" s="67"/>
      <c r="AX83" s="67"/>
      <c r="AY83" s="67"/>
      <c r="AZ83" s="67"/>
      <c r="BA83" s="67"/>
      <c r="BB83" s="67"/>
      <c r="BC83" s="67"/>
      <c r="BD83" s="67"/>
      <c r="BE83" s="67"/>
      <c r="BF83" s="67"/>
      <c r="BG83" s="67"/>
      <c r="BH83" s="67"/>
      <c r="BI83" s="68"/>
      <c r="BJ83" s="58"/>
      <c r="BK83" s="59"/>
      <c r="BL83" s="59"/>
      <c r="BM83" s="59"/>
      <c r="BN83" s="59"/>
      <c r="BO83" s="59"/>
      <c r="BP83" s="59"/>
      <c r="BQ83" s="59"/>
      <c r="BR83" s="59"/>
      <c r="BS83" s="59"/>
      <c r="BT83" s="59"/>
      <c r="BU83" s="60"/>
      <c r="BV83" s="61"/>
      <c r="BW83" s="62"/>
      <c r="BX83" s="62"/>
      <c r="BY83" s="62"/>
      <c r="BZ83" s="62"/>
      <c r="CA83" s="62"/>
      <c r="CB83" s="62"/>
      <c r="CC83" s="62"/>
      <c r="CD83" s="62"/>
      <c r="CE83" s="62"/>
      <c r="CF83" s="62"/>
      <c r="CG83" s="63"/>
      <c r="CH83" s="61"/>
      <c r="CI83" s="62"/>
      <c r="CJ83" s="62"/>
      <c r="CK83" s="62"/>
      <c r="CL83" s="62"/>
      <c r="CM83" s="62"/>
      <c r="CN83" s="62"/>
      <c r="CO83" s="62"/>
      <c r="CP83" s="62"/>
      <c r="CQ83" s="62"/>
      <c r="CR83" s="62"/>
      <c r="CS83" s="63"/>
      <c r="CT83" s="61"/>
      <c r="CU83" s="62"/>
      <c r="CV83" s="62"/>
      <c r="CW83" s="62"/>
      <c r="CX83" s="62"/>
      <c r="CY83" s="62"/>
      <c r="CZ83" s="62"/>
      <c r="DA83" s="62"/>
      <c r="DB83" s="62"/>
      <c r="DC83" s="62"/>
      <c r="DD83" s="62"/>
      <c r="DE83" s="63"/>
      <c r="DF83" s="61"/>
      <c r="DG83" s="62"/>
      <c r="DH83" s="62"/>
      <c r="DI83" s="62"/>
      <c r="DJ83" s="62"/>
      <c r="DK83" s="62"/>
      <c r="DL83" s="62"/>
      <c r="DM83" s="62"/>
      <c r="DN83" s="62"/>
      <c r="DO83" s="62"/>
      <c r="DP83" s="62"/>
      <c r="DQ83" s="63"/>
      <c r="DR83" s="38" t="s">
        <v>191</v>
      </c>
      <c r="DS83" s="39"/>
      <c r="DT83" s="39"/>
      <c r="DU83" s="39"/>
      <c r="DV83" s="39"/>
      <c r="DW83" s="39"/>
      <c r="DX83" s="39"/>
      <c r="DY83" s="39"/>
      <c r="DZ83" s="39"/>
      <c r="EA83" s="39"/>
      <c r="EB83" s="39"/>
      <c r="EC83" s="39"/>
      <c r="ED83" s="39"/>
      <c r="EE83" s="39"/>
      <c r="EF83" s="39"/>
      <c r="EG83" s="39"/>
      <c r="EH83" s="40"/>
    </row>
    <row r="84" spans="1:138" s="5" customFormat="1" ht="33" customHeight="1">
      <c r="A84" s="14"/>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1"/>
      <c r="AE84" s="8"/>
      <c r="AF84" s="120" t="s">
        <v>41</v>
      </c>
      <c r="AG84" s="120"/>
      <c r="AH84" s="120"/>
      <c r="AI84" s="120"/>
      <c r="AJ84" s="120"/>
      <c r="AK84" s="120"/>
      <c r="AL84" s="120"/>
      <c r="AM84" s="120"/>
      <c r="AN84" s="120"/>
      <c r="AO84" s="120"/>
      <c r="AP84" s="120"/>
      <c r="AQ84" s="120"/>
      <c r="AR84" s="120"/>
      <c r="AS84" s="120"/>
      <c r="AT84" s="121"/>
      <c r="AU84" s="126" t="s">
        <v>62</v>
      </c>
      <c r="AV84" s="67"/>
      <c r="AW84" s="67"/>
      <c r="AX84" s="67"/>
      <c r="AY84" s="67"/>
      <c r="AZ84" s="67"/>
      <c r="BA84" s="67"/>
      <c r="BB84" s="67"/>
      <c r="BC84" s="67"/>
      <c r="BD84" s="67"/>
      <c r="BE84" s="67"/>
      <c r="BF84" s="67"/>
      <c r="BG84" s="67"/>
      <c r="BH84" s="67"/>
      <c r="BI84" s="68"/>
      <c r="BJ84" s="58"/>
      <c r="BK84" s="59"/>
      <c r="BL84" s="59"/>
      <c r="BM84" s="59"/>
      <c r="BN84" s="59"/>
      <c r="BO84" s="59"/>
      <c r="BP84" s="59"/>
      <c r="BQ84" s="59"/>
      <c r="BR84" s="59"/>
      <c r="BS84" s="59"/>
      <c r="BT84" s="59"/>
      <c r="BU84" s="60"/>
      <c r="BV84" s="61"/>
      <c r="BW84" s="62"/>
      <c r="BX84" s="62"/>
      <c r="BY84" s="62"/>
      <c r="BZ84" s="62"/>
      <c r="CA84" s="62"/>
      <c r="CB84" s="62"/>
      <c r="CC84" s="62"/>
      <c r="CD84" s="62"/>
      <c r="CE84" s="62"/>
      <c r="CF84" s="62"/>
      <c r="CG84" s="63"/>
      <c r="CH84" s="61"/>
      <c r="CI84" s="62"/>
      <c r="CJ84" s="62"/>
      <c r="CK84" s="62"/>
      <c r="CL84" s="62"/>
      <c r="CM84" s="62"/>
      <c r="CN84" s="62"/>
      <c r="CO84" s="62"/>
      <c r="CP84" s="62"/>
      <c r="CQ84" s="62"/>
      <c r="CR84" s="62"/>
      <c r="CS84" s="63"/>
      <c r="CT84" s="61"/>
      <c r="CU84" s="62"/>
      <c r="CV84" s="62"/>
      <c r="CW84" s="62"/>
      <c r="CX84" s="62"/>
      <c r="CY84" s="62"/>
      <c r="CZ84" s="62"/>
      <c r="DA84" s="62"/>
      <c r="DB84" s="62"/>
      <c r="DC84" s="62"/>
      <c r="DD84" s="62"/>
      <c r="DE84" s="63"/>
      <c r="DF84" s="61"/>
      <c r="DG84" s="62"/>
      <c r="DH84" s="62"/>
      <c r="DI84" s="62"/>
      <c r="DJ84" s="62"/>
      <c r="DK84" s="62"/>
      <c r="DL84" s="62"/>
      <c r="DM84" s="62"/>
      <c r="DN84" s="62"/>
      <c r="DO84" s="62"/>
      <c r="DP84" s="62"/>
      <c r="DQ84" s="63"/>
      <c r="DR84" s="41"/>
      <c r="DS84" s="42"/>
      <c r="DT84" s="42"/>
      <c r="DU84" s="42"/>
      <c r="DV84" s="42"/>
      <c r="DW84" s="42"/>
      <c r="DX84" s="42"/>
      <c r="DY84" s="42"/>
      <c r="DZ84" s="42"/>
      <c r="EA84" s="42"/>
      <c r="EB84" s="42"/>
      <c r="EC84" s="42"/>
      <c r="ED84" s="42"/>
      <c r="EE84" s="42"/>
      <c r="EF84" s="42"/>
      <c r="EG84" s="42"/>
      <c r="EH84" s="43"/>
    </row>
    <row r="85" spans="1:138" s="5" customFormat="1" ht="29.25" customHeight="1">
      <c r="A85" s="12"/>
      <c r="B85" s="122" t="s">
        <v>48</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9"/>
      <c r="AE85" s="8"/>
      <c r="AF85" s="124" t="s">
        <v>217</v>
      </c>
      <c r="AG85" s="124"/>
      <c r="AH85" s="124"/>
      <c r="AI85" s="124"/>
      <c r="AJ85" s="124"/>
      <c r="AK85" s="124"/>
      <c r="AL85" s="124"/>
      <c r="AM85" s="124"/>
      <c r="AN85" s="124"/>
      <c r="AO85" s="124"/>
      <c r="AP85" s="124"/>
      <c r="AQ85" s="124"/>
      <c r="AR85" s="124"/>
      <c r="AS85" s="124"/>
      <c r="AT85" s="125"/>
      <c r="AU85" s="66" t="s">
        <v>20</v>
      </c>
      <c r="AV85" s="67"/>
      <c r="AW85" s="67"/>
      <c r="AX85" s="67"/>
      <c r="AY85" s="67"/>
      <c r="AZ85" s="67"/>
      <c r="BA85" s="67"/>
      <c r="BB85" s="67"/>
      <c r="BC85" s="67"/>
      <c r="BD85" s="67"/>
      <c r="BE85" s="67"/>
      <c r="BF85" s="67"/>
      <c r="BG85" s="67"/>
      <c r="BH85" s="67"/>
      <c r="BI85" s="68"/>
      <c r="BJ85" s="58"/>
      <c r="BK85" s="59"/>
      <c r="BL85" s="59"/>
      <c r="BM85" s="59"/>
      <c r="BN85" s="59"/>
      <c r="BO85" s="59"/>
      <c r="BP85" s="59"/>
      <c r="BQ85" s="59"/>
      <c r="BR85" s="59"/>
      <c r="BS85" s="59"/>
      <c r="BT85" s="59"/>
      <c r="BU85" s="60"/>
      <c r="BV85" s="61"/>
      <c r="BW85" s="62"/>
      <c r="BX85" s="62"/>
      <c r="BY85" s="62"/>
      <c r="BZ85" s="62"/>
      <c r="CA85" s="62"/>
      <c r="CB85" s="62"/>
      <c r="CC85" s="62"/>
      <c r="CD85" s="62"/>
      <c r="CE85" s="62"/>
      <c r="CF85" s="62"/>
      <c r="CG85" s="63"/>
      <c r="CH85" s="61"/>
      <c r="CI85" s="62"/>
      <c r="CJ85" s="62"/>
      <c r="CK85" s="62"/>
      <c r="CL85" s="62"/>
      <c r="CM85" s="62"/>
      <c r="CN85" s="62"/>
      <c r="CO85" s="62"/>
      <c r="CP85" s="62"/>
      <c r="CQ85" s="62"/>
      <c r="CR85" s="62"/>
      <c r="CS85" s="63"/>
      <c r="CT85" s="61"/>
      <c r="CU85" s="62"/>
      <c r="CV85" s="62"/>
      <c r="CW85" s="62"/>
      <c r="CX85" s="62"/>
      <c r="CY85" s="62"/>
      <c r="CZ85" s="62"/>
      <c r="DA85" s="62"/>
      <c r="DB85" s="62"/>
      <c r="DC85" s="62"/>
      <c r="DD85" s="62"/>
      <c r="DE85" s="63"/>
      <c r="DF85" s="61"/>
      <c r="DG85" s="62"/>
      <c r="DH85" s="62"/>
      <c r="DI85" s="62"/>
      <c r="DJ85" s="62"/>
      <c r="DK85" s="62"/>
      <c r="DL85" s="62"/>
      <c r="DM85" s="62"/>
      <c r="DN85" s="62"/>
      <c r="DO85" s="62"/>
      <c r="DP85" s="62"/>
      <c r="DQ85" s="63"/>
      <c r="DR85" s="41"/>
      <c r="DS85" s="42"/>
      <c r="DT85" s="42"/>
      <c r="DU85" s="42"/>
      <c r="DV85" s="42"/>
      <c r="DW85" s="42"/>
      <c r="DX85" s="42"/>
      <c r="DY85" s="42"/>
      <c r="DZ85" s="42"/>
      <c r="EA85" s="42"/>
      <c r="EB85" s="42"/>
      <c r="EC85" s="42"/>
      <c r="ED85" s="42"/>
      <c r="EE85" s="42"/>
      <c r="EF85" s="42"/>
      <c r="EG85" s="42"/>
      <c r="EH85" s="43"/>
    </row>
    <row r="86" spans="1:138" s="5" customFormat="1" ht="29.25" customHeight="1">
      <c r="A86" s="14"/>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1"/>
      <c r="AE86" s="8"/>
      <c r="AF86" s="120" t="s">
        <v>41</v>
      </c>
      <c r="AG86" s="120"/>
      <c r="AH86" s="120"/>
      <c r="AI86" s="120"/>
      <c r="AJ86" s="120"/>
      <c r="AK86" s="120"/>
      <c r="AL86" s="120"/>
      <c r="AM86" s="120"/>
      <c r="AN86" s="120"/>
      <c r="AO86" s="120"/>
      <c r="AP86" s="120"/>
      <c r="AQ86" s="120"/>
      <c r="AR86" s="120"/>
      <c r="AS86" s="120"/>
      <c r="AT86" s="121"/>
      <c r="AU86" s="126" t="s">
        <v>62</v>
      </c>
      <c r="AV86" s="67"/>
      <c r="AW86" s="67"/>
      <c r="AX86" s="67"/>
      <c r="AY86" s="67"/>
      <c r="AZ86" s="67"/>
      <c r="BA86" s="67"/>
      <c r="BB86" s="67"/>
      <c r="BC86" s="67"/>
      <c r="BD86" s="67"/>
      <c r="BE86" s="67"/>
      <c r="BF86" s="67"/>
      <c r="BG86" s="67"/>
      <c r="BH86" s="67"/>
      <c r="BI86" s="68"/>
      <c r="BJ86" s="58"/>
      <c r="BK86" s="59"/>
      <c r="BL86" s="59"/>
      <c r="BM86" s="59"/>
      <c r="BN86" s="59"/>
      <c r="BO86" s="59"/>
      <c r="BP86" s="59"/>
      <c r="BQ86" s="59"/>
      <c r="BR86" s="59"/>
      <c r="BS86" s="59"/>
      <c r="BT86" s="59"/>
      <c r="BU86" s="60"/>
      <c r="BV86" s="61"/>
      <c r="BW86" s="62"/>
      <c r="BX86" s="62"/>
      <c r="BY86" s="62"/>
      <c r="BZ86" s="62"/>
      <c r="CA86" s="62"/>
      <c r="CB86" s="62"/>
      <c r="CC86" s="62"/>
      <c r="CD86" s="62"/>
      <c r="CE86" s="62"/>
      <c r="CF86" s="62"/>
      <c r="CG86" s="63"/>
      <c r="CH86" s="61"/>
      <c r="CI86" s="62"/>
      <c r="CJ86" s="62"/>
      <c r="CK86" s="62"/>
      <c r="CL86" s="62"/>
      <c r="CM86" s="62"/>
      <c r="CN86" s="62"/>
      <c r="CO86" s="62"/>
      <c r="CP86" s="62"/>
      <c r="CQ86" s="62"/>
      <c r="CR86" s="62"/>
      <c r="CS86" s="63"/>
      <c r="CT86" s="61"/>
      <c r="CU86" s="62"/>
      <c r="CV86" s="62"/>
      <c r="CW86" s="62"/>
      <c r="CX86" s="62"/>
      <c r="CY86" s="62"/>
      <c r="CZ86" s="62"/>
      <c r="DA86" s="62"/>
      <c r="DB86" s="62"/>
      <c r="DC86" s="62"/>
      <c r="DD86" s="62"/>
      <c r="DE86" s="63"/>
      <c r="DF86" s="61"/>
      <c r="DG86" s="62"/>
      <c r="DH86" s="62"/>
      <c r="DI86" s="62"/>
      <c r="DJ86" s="62"/>
      <c r="DK86" s="62"/>
      <c r="DL86" s="62"/>
      <c r="DM86" s="62"/>
      <c r="DN86" s="62"/>
      <c r="DO86" s="62"/>
      <c r="DP86" s="62"/>
      <c r="DQ86" s="63"/>
      <c r="DR86" s="41"/>
      <c r="DS86" s="42"/>
      <c r="DT86" s="42"/>
      <c r="DU86" s="42"/>
      <c r="DV86" s="42"/>
      <c r="DW86" s="42"/>
      <c r="DX86" s="42"/>
      <c r="DY86" s="42"/>
      <c r="DZ86" s="42"/>
      <c r="EA86" s="42"/>
      <c r="EB86" s="42"/>
      <c r="EC86" s="42"/>
      <c r="ED86" s="42"/>
      <c r="EE86" s="42"/>
      <c r="EF86" s="42"/>
      <c r="EG86" s="42"/>
      <c r="EH86" s="43"/>
    </row>
    <row r="87" spans="1:138" s="5" customFormat="1" ht="29.25" customHeight="1">
      <c r="A87" s="12"/>
      <c r="B87" s="122" t="s">
        <v>49</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9"/>
      <c r="AE87" s="8"/>
      <c r="AF87" s="124" t="s">
        <v>60</v>
      </c>
      <c r="AG87" s="124"/>
      <c r="AH87" s="124"/>
      <c r="AI87" s="124"/>
      <c r="AJ87" s="124"/>
      <c r="AK87" s="124"/>
      <c r="AL87" s="124"/>
      <c r="AM87" s="124"/>
      <c r="AN87" s="124"/>
      <c r="AO87" s="124"/>
      <c r="AP87" s="124"/>
      <c r="AQ87" s="124"/>
      <c r="AR87" s="124"/>
      <c r="AS87" s="124"/>
      <c r="AT87" s="125"/>
      <c r="AU87" s="66" t="s">
        <v>20</v>
      </c>
      <c r="AV87" s="67"/>
      <c r="AW87" s="67"/>
      <c r="AX87" s="67"/>
      <c r="AY87" s="67"/>
      <c r="AZ87" s="67"/>
      <c r="BA87" s="67"/>
      <c r="BB87" s="67"/>
      <c r="BC87" s="67"/>
      <c r="BD87" s="67"/>
      <c r="BE87" s="67"/>
      <c r="BF87" s="67"/>
      <c r="BG87" s="67"/>
      <c r="BH87" s="67"/>
      <c r="BI87" s="68"/>
      <c r="BJ87" s="58"/>
      <c r="BK87" s="59"/>
      <c r="BL87" s="59"/>
      <c r="BM87" s="59"/>
      <c r="BN87" s="59"/>
      <c r="BO87" s="59"/>
      <c r="BP87" s="59"/>
      <c r="BQ87" s="59"/>
      <c r="BR87" s="59"/>
      <c r="BS87" s="59"/>
      <c r="BT87" s="59"/>
      <c r="BU87" s="60"/>
      <c r="BV87" s="61"/>
      <c r="BW87" s="62"/>
      <c r="BX87" s="62"/>
      <c r="BY87" s="62"/>
      <c r="BZ87" s="62"/>
      <c r="CA87" s="62"/>
      <c r="CB87" s="62"/>
      <c r="CC87" s="62"/>
      <c r="CD87" s="62"/>
      <c r="CE87" s="62"/>
      <c r="CF87" s="62"/>
      <c r="CG87" s="63"/>
      <c r="CH87" s="61"/>
      <c r="CI87" s="62"/>
      <c r="CJ87" s="62"/>
      <c r="CK87" s="62"/>
      <c r="CL87" s="62"/>
      <c r="CM87" s="62"/>
      <c r="CN87" s="62"/>
      <c r="CO87" s="62"/>
      <c r="CP87" s="62"/>
      <c r="CQ87" s="62"/>
      <c r="CR87" s="62"/>
      <c r="CS87" s="63"/>
      <c r="CT87" s="61"/>
      <c r="CU87" s="62"/>
      <c r="CV87" s="62"/>
      <c r="CW87" s="62"/>
      <c r="CX87" s="62"/>
      <c r="CY87" s="62"/>
      <c r="CZ87" s="62"/>
      <c r="DA87" s="62"/>
      <c r="DB87" s="62"/>
      <c r="DC87" s="62"/>
      <c r="DD87" s="62"/>
      <c r="DE87" s="63"/>
      <c r="DF87" s="61"/>
      <c r="DG87" s="62"/>
      <c r="DH87" s="62"/>
      <c r="DI87" s="62"/>
      <c r="DJ87" s="62"/>
      <c r="DK87" s="62"/>
      <c r="DL87" s="62"/>
      <c r="DM87" s="62"/>
      <c r="DN87" s="62"/>
      <c r="DO87" s="62"/>
      <c r="DP87" s="62"/>
      <c r="DQ87" s="63"/>
      <c r="DR87" s="41"/>
      <c r="DS87" s="42"/>
      <c r="DT87" s="42"/>
      <c r="DU87" s="42"/>
      <c r="DV87" s="42"/>
      <c r="DW87" s="42"/>
      <c r="DX87" s="42"/>
      <c r="DY87" s="42"/>
      <c r="DZ87" s="42"/>
      <c r="EA87" s="42"/>
      <c r="EB87" s="42"/>
      <c r="EC87" s="42"/>
      <c r="ED87" s="42"/>
      <c r="EE87" s="42"/>
      <c r="EF87" s="42"/>
      <c r="EG87" s="42"/>
      <c r="EH87" s="43"/>
    </row>
    <row r="88" spans="1:138" s="5" customFormat="1" ht="29.25" customHeight="1">
      <c r="A88" s="14"/>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1"/>
      <c r="AE88" s="8"/>
      <c r="AF88" s="120" t="s">
        <v>61</v>
      </c>
      <c r="AG88" s="120"/>
      <c r="AH88" s="120"/>
      <c r="AI88" s="120"/>
      <c r="AJ88" s="120"/>
      <c r="AK88" s="120"/>
      <c r="AL88" s="120"/>
      <c r="AM88" s="120"/>
      <c r="AN88" s="120"/>
      <c r="AO88" s="120"/>
      <c r="AP88" s="120"/>
      <c r="AQ88" s="120"/>
      <c r="AR88" s="120"/>
      <c r="AS88" s="120"/>
      <c r="AT88" s="121"/>
      <c r="AU88" s="126" t="s">
        <v>62</v>
      </c>
      <c r="AV88" s="67"/>
      <c r="AW88" s="67"/>
      <c r="AX88" s="67"/>
      <c r="AY88" s="67"/>
      <c r="AZ88" s="67"/>
      <c r="BA88" s="67"/>
      <c r="BB88" s="67"/>
      <c r="BC88" s="67"/>
      <c r="BD88" s="67"/>
      <c r="BE88" s="67"/>
      <c r="BF88" s="67"/>
      <c r="BG88" s="67"/>
      <c r="BH88" s="67"/>
      <c r="BI88" s="68"/>
      <c r="BJ88" s="58"/>
      <c r="BK88" s="59"/>
      <c r="BL88" s="59"/>
      <c r="BM88" s="59"/>
      <c r="BN88" s="59"/>
      <c r="BO88" s="59"/>
      <c r="BP88" s="59"/>
      <c r="BQ88" s="59"/>
      <c r="BR88" s="59"/>
      <c r="BS88" s="59"/>
      <c r="BT88" s="59"/>
      <c r="BU88" s="60"/>
      <c r="BV88" s="61"/>
      <c r="BW88" s="62"/>
      <c r="BX88" s="62"/>
      <c r="BY88" s="62"/>
      <c r="BZ88" s="62"/>
      <c r="CA88" s="62"/>
      <c r="CB88" s="62"/>
      <c r="CC88" s="62"/>
      <c r="CD88" s="62"/>
      <c r="CE88" s="62"/>
      <c r="CF88" s="62"/>
      <c r="CG88" s="63"/>
      <c r="CH88" s="61"/>
      <c r="CI88" s="62"/>
      <c r="CJ88" s="62"/>
      <c r="CK88" s="62"/>
      <c r="CL88" s="62"/>
      <c r="CM88" s="62"/>
      <c r="CN88" s="62"/>
      <c r="CO88" s="62"/>
      <c r="CP88" s="62"/>
      <c r="CQ88" s="62"/>
      <c r="CR88" s="62"/>
      <c r="CS88" s="63"/>
      <c r="CT88" s="61"/>
      <c r="CU88" s="62"/>
      <c r="CV88" s="62"/>
      <c r="CW88" s="62"/>
      <c r="CX88" s="62"/>
      <c r="CY88" s="62"/>
      <c r="CZ88" s="62"/>
      <c r="DA88" s="62"/>
      <c r="DB88" s="62"/>
      <c r="DC88" s="62"/>
      <c r="DD88" s="62"/>
      <c r="DE88" s="63"/>
      <c r="DF88" s="61"/>
      <c r="DG88" s="62"/>
      <c r="DH88" s="62"/>
      <c r="DI88" s="62"/>
      <c r="DJ88" s="62"/>
      <c r="DK88" s="62"/>
      <c r="DL88" s="62"/>
      <c r="DM88" s="62"/>
      <c r="DN88" s="62"/>
      <c r="DO88" s="62"/>
      <c r="DP88" s="62"/>
      <c r="DQ88" s="63"/>
      <c r="DR88" s="41"/>
      <c r="DS88" s="42"/>
      <c r="DT88" s="42"/>
      <c r="DU88" s="42"/>
      <c r="DV88" s="42"/>
      <c r="DW88" s="42"/>
      <c r="DX88" s="42"/>
      <c r="DY88" s="42"/>
      <c r="DZ88" s="42"/>
      <c r="EA88" s="42"/>
      <c r="EB88" s="42"/>
      <c r="EC88" s="42"/>
      <c r="ED88" s="42"/>
      <c r="EE88" s="42"/>
      <c r="EF88" s="42"/>
      <c r="EG88" s="42"/>
      <c r="EH88" s="43"/>
    </row>
    <row r="89" spans="1:138" s="5" customFormat="1" ht="83.25" customHeight="1">
      <c r="A89" s="6"/>
      <c r="B89" s="113" t="s">
        <v>50</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7"/>
      <c r="AE89" s="114"/>
      <c r="AF89" s="115"/>
      <c r="AG89" s="115"/>
      <c r="AH89" s="115"/>
      <c r="AI89" s="115"/>
      <c r="AJ89" s="115"/>
      <c r="AK89" s="115"/>
      <c r="AL89" s="115"/>
      <c r="AM89" s="115"/>
      <c r="AN89" s="115"/>
      <c r="AO89" s="115"/>
      <c r="AP89" s="115"/>
      <c r="AQ89" s="115"/>
      <c r="AR89" s="115"/>
      <c r="AS89" s="115"/>
      <c r="AT89" s="116"/>
      <c r="AU89" s="66" t="s">
        <v>20</v>
      </c>
      <c r="AV89" s="67"/>
      <c r="AW89" s="67"/>
      <c r="AX89" s="67"/>
      <c r="AY89" s="67"/>
      <c r="AZ89" s="67"/>
      <c r="BA89" s="67"/>
      <c r="BB89" s="67"/>
      <c r="BC89" s="67"/>
      <c r="BD89" s="67"/>
      <c r="BE89" s="67"/>
      <c r="BF89" s="67"/>
      <c r="BG89" s="67"/>
      <c r="BH89" s="67"/>
      <c r="BI89" s="68"/>
      <c r="BJ89" s="58"/>
      <c r="BK89" s="59"/>
      <c r="BL89" s="59"/>
      <c r="BM89" s="59"/>
      <c r="BN89" s="59"/>
      <c r="BO89" s="59"/>
      <c r="BP89" s="59"/>
      <c r="BQ89" s="59"/>
      <c r="BR89" s="59"/>
      <c r="BS89" s="59"/>
      <c r="BT89" s="59"/>
      <c r="BU89" s="60"/>
      <c r="BV89" s="61"/>
      <c r="BW89" s="62"/>
      <c r="BX89" s="62"/>
      <c r="BY89" s="62"/>
      <c r="BZ89" s="62"/>
      <c r="CA89" s="62"/>
      <c r="CB89" s="62"/>
      <c r="CC89" s="62"/>
      <c r="CD89" s="62"/>
      <c r="CE89" s="62"/>
      <c r="CF89" s="62"/>
      <c r="CG89" s="63"/>
      <c r="CH89" s="61"/>
      <c r="CI89" s="62"/>
      <c r="CJ89" s="62"/>
      <c r="CK89" s="62"/>
      <c r="CL89" s="62"/>
      <c r="CM89" s="62"/>
      <c r="CN89" s="62"/>
      <c r="CO89" s="62"/>
      <c r="CP89" s="62"/>
      <c r="CQ89" s="62"/>
      <c r="CR89" s="62"/>
      <c r="CS89" s="63"/>
      <c r="CT89" s="61"/>
      <c r="CU89" s="62"/>
      <c r="CV89" s="62"/>
      <c r="CW89" s="62"/>
      <c r="CX89" s="62"/>
      <c r="CY89" s="62"/>
      <c r="CZ89" s="62"/>
      <c r="DA89" s="62"/>
      <c r="DB89" s="62"/>
      <c r="DC89" s="62"/>
      <c r="DD89" s="62"/>
      <c r="DE89" s="63"/>
      <c r="DF89" s="61"/>
      <c r="DG89" s="62"/>
      <c r="DH89" s="62"/>
      <c r="DI89" s="62"/>
      <c r="DJ89" s="62"/>
      <c r="DK89" s="62"/>
      <c r="DL89" s="62"/>
      <c r="DM89" s="62"/>
      <c r="DN89" s="62"/>
      <c r="DO89" s="62"/>
      <c r="DP89" s="62"/>
      <c r="DQ89" s="63"/>
      <c r="DR89" s="41"/>
      <c r="DS89" s="42"/>
      <c r="DT89" s="42"/>
      <c r="DU89" s="42"/>
      <c r="DV89" s="42"/>
      <c r="DW89" s="42"/>
      <c r="DX89" s="42"/>
      <c r="DY89" s="42"/>
      <c r="DZ89" s="42"/>
      <c r="EA89" s="42"/>
      <c r="EB89" s="42"/>
      <c r="EC89" s="42"/>
      <c r="ED89" s="42"/>
      <c r="EE89" s="42"/>
      <c r="EF89" s="42"/>
      <c r="EG89" s="42"/>
      <c r="EH89" s="43"/>
    </row>
    <row r="90" spans="1:138" s="5" customFormat="1" ht="44.25" customHeight="1">
      <c r="A90" s="6"/>
      <c r="B90" s="113" t="s">
        <v>51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7"/>
      <c r="AE90" s="114"/>
      <c r="AF90" s="115"/>
      <c r="AG90" s="115"/>
      <c r="AH90" s="115"/>
      <c r="AI90" s="115"/>
      <c r="AJ90" s="115"/>
      <c r="AK90" s="115"/>
      <c r="AL90" s="115"/>
      <c r="AM90" s="115"/>
      <c r="AN90" s="115"/>
      <c r="AO90" s="115"/>
      <c r="AP90" s="115"/>
      <c r="AQ90" s="115"/>
      <c r="AR90" s="115"/>
      <c r="AS90" s="115"/>
      <c r="AT90" s="116"/>
      <c r="AU90" s="66" t="s">
        <v>20</v>
      </c>
      <c r="AV90" s="67"/>
      <c r="AW90" s="67"/>
      <c r="AX90" s="67"/>
      <c r="AY90" s="67"/>
      <c r="AZ90" s="67"/>
      <c r="BA90" s="67"/>
      <c r="BB90" s="67"/>
      <c r="BC90" s="67"/>
      <c r="BD90" s="67"/>
      <c r="BE90" s="67"/>
      <c r="BF90" s="67"/>
      <c r="BG90" s="67"/>
      <c r="BH90" s="67"/>
      <c r="BI90" s="68"/>
      <c r="BJ90" s="58"/>
      <c r="BK90" s="59"/>
      <c r="BL90" s="59"/>
      <c r="BM90" s="59"/>
      <c r="BN90" s="59"/>
      <c r="BO90" s="59"/>
      <c r="BP90" s="59"/>
      <c r="BQ90" s="59"/>
      <c r="BR90" s="59"/>
      <c r="BS90" s="59"/>
      <c r="BT90" s="59"/>
      <c r="BU90" s="60"/>
      <c r="BV90" s="61"/>
      <c r="BW90" s="62"/>
      <c r="BX90" s="62"/>
      <c r="BY90" s="62"/>
      <c r="BZ90" s="62"/>
      <c r="CA90" s="62"/>
      <c r="CB90" s="62"/>
      <c r="CC90" s="62"/>
      <c r="CD90" s="62"/>
      <c r="CE90" s="62"/>
      <c r="CF90" s="62"/>
      <c r="CG90" s="63"/>
      <c r="CH90" s="61"/>
      <c r="CI90" s="62"/>
      <c r="CJ90" s="62"/>
      <c r="CK90" s="62"/>
      <c r="CL90" s="62"/>
      <c r="CM90" s="62"/>
      <c r="CN90" s="62"/>
      <c r="CO90" s="62"/>
      <c r="CP90" s="62"/>
      <c r="CQ90" s="62"/>
      <c r="CR90" s="62"/>
      <c r="CS90" s="63"/>
      <c r="CT90" s="61"/>
      <c r="CU90" s="62"/>
      <c r="CV90" s="62"/>
      <c r="CW90" s="62"/>
      <c r="CX90" s="62"/>
      <c r="CY90" s="62"/>
      <c r="CZ90" s="62"/>
      <c r="DA90" s="62"/>
      <c r="DB90" s="62"/>
      <c r="DC90" s="62"/>
      <c r="DD90" s="62"/>
      <c r="DE90" s="63"/>
      <c r="DF90" s="61"/>
      <c r="DG90" s="62"/>
      <c r="DH90" s="62"/>
      <c r="DI90" s="62"/>
      <c r="DJ90" s="62"/>
      <c r="DK90" s="62"/>
      <c r="DL90" s="62"/>
      <c r="DM90" s="62"/>
      <c r="DN90" s="62"/>
      <c r="DO90" s="62"/>
      <c r="DP90" s="62"/>
      <c r="DQ90" s="63"/>
      <c r="DR90" s="44"/>
      <c r="DS90" s="45"/>
      <c r="DT90" s="45"/>
      <c r="DU90" s="45"/>
      <c r="DV90" s="45"/>
      <c r="DW90" s="45"/>
      <c r="DX90" s="45"/>
      <c r="DY90" s="45"/>
      <c r="DZ90" s="45"/>
      <c r="EA90" s="45"/>
      <c r="EB90" s="45"/>
      <c r="EC90" s="45"/>
      <c r="ED90" s="45"/>
      <c r="EE90" s="45"/>
      <c r="EF90" s="45"/>
      <c r="EG90" s="45"/>
      <c r="EH90" s="46"/>
    </row>
    <row r="91" spans="1:138" s="5" customFormat="1" ht="33" customHeight="1">
      <c r="A91" s="12"/>
      <c r="B91" s="127" t="s">
        <v>52</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9"/>
      <c r="AE91" s="8"/>
      <c r="AF91" s="124" t="s">
        <v>217</v>
      </c>
      <c r="AG91" s="124"/>
      <c r="AH91" s="124"/>
      <c r="AI91" s="124"/>
      <c r="AJ91" s="124"/>
      <c r="AK91" s="124"/>
      <c r="AL91" s="124"/>
      <c r="AM91" s="124"/>
      <c r="AN91" s="124"/>
      <c r="AO91" s="124"/>
      <c r="AP91" s="124"/>
      <c r="AQ91" s="124"/>
      <c r="AR91" s="124"/>
      <c r="AS91" s="124"/>
      <c r="AT91" s="125"/>
      <c r="AU91" s="66" t="s">
        <v>20</v>
      </c>
      <c r="AV91" s="67"/>
      <c r="AW91" s="67"/>
      <c r="AX91" s="67"/>
      <c r="AY91" s="67"/>
      <c r="AZ91" s="67"/>
      <c r="BA91" s="67"/>
      <c r="BB91" s="67"/>
      <c r="BC91" s="67"/>
      <c r="BD91" s="67"/>
      <c r="BE91" s="67"/>
      <c r="BF91" s="67"/>
      <c r="BG91" s="67"/>
      <c r="BH91" s="67"/>
      <c r="BI91" s="68"/>
      <c r="BJ91" s="107"/>
      <c r="BK91" s="108"/>
      <c r="BL91" s="108"/>
      <c r="BM91" s="108"/>
      <c r="BN91" s="108"/>
      <c r="BO91" s="108"/>
      <c r="BP91" s="108"/>
      <c r="BQ91" s="108"/>
      <c r="BR91" s="108"/>
      <c r="BS91" s="108"/>
      <c r="BT91" s="108"/>
      <c r="BU91" s="109"/>
      <c r="BV91" s="110"/>
      <c r="BW91" s="111"/>
      <c r="BX91" s="111"/>
      <c r="BY91" s="111"/>
      <c r="BZ91" s="111"/>
      <c r="CA91" s="111"/>
      <c r="CB91" s="111"/>
      <c r="CC91" s="111"/>
      <c r="CD91" s="111"/>
      <c r="CE91" s="111"/>
      <c r="CF91" s="111"/>
      <c r="CG91" s="112"/>
      <c r="CH91" s="110"/>
      <c r="CI91" s="111"/>
      <c r="CJ91" s="111"/>
      <c r="CK91" s="111"/>
      <c r="CL91" s="111"/>
      <c r="CM91" s="111"/>
      <c r="CN91" s="111"/>
      <c r="CO91" s="111"/>
      <c r="CP91" s="111"/>
      <c r="CQ91" s="111"/>
      <c r="CR91" s="111"/>
      <c r="CS91" s="112"/>
      <c r="CT91" s="110"/>
      <c r="CU91" s="111"/>
      <c r="CV91" s="111"/>
      <c r="CW91" s="111"/>
      <c r="CX91" s="111"/>
      <c r="CY91" s="111"/>
      <c r="CZ91" s="111"/>
      <c r="DA91" s="111"/>
      <c r="DB91" s="111"/>
      <c r="DC91" s="111"/>
      <c r="DD91" s="111"/>
      <c r="DE91" s="112"/>
      <c r="DF91" s="110"/>
      <c r="DG91" s="111"/>
      <c r="DH91" s="111"/>
      <c r="DI91" s="111"/>
      <c r="DJ91" s="111"/>
      <c r="DK91" s="111"/>
      <c r="DL91" s="111"/>
      <c r="DM91" s="111"/>
      <c r="DN91" s="111"/>
      <c r="DO91" s="111"/>
      <c r="DP91" s="111"/>
      <c r="DQ91" s="112"/>
      <c r="DR91" s="47" t="s">
        <v>193</v>
      </c>
      <c r="DS91" s="48"/>
      <c r="DT91" s="48"/>
      <c r="DU91" s="48"/>
      <c r="DV91" s="48"/>
      <c r="DW91" s="48"/>
      <c r="DX91" s="48"/>
      <c r="DY91" s="48"/>
      <c r="DZ91" s="48"/>
      <c r="EA91" s="48"/>
      <c r="EB91" s="48"/>
      <c r="EC91" s="48"/>
      <c r="ED91" s="48"/>
      <c r="EE91" s="48"/>
      <c r="EF91" s="48"/>
      <c r="EG91" s="48"/>
      <c r="EH91" s="49"/>
    </row>
    <row r="92" spans="1:138" s="5" customFormat="1" ht="33" customHeight="1">
      <c r="A92" s="14"/>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1"/>
      <c r="AE92" s="8"/>
      <c r="AF92" s="120" t="s">
        <v>41</v>
      </c>
      <c r="AG92" s="120"/>
      <c r="AH92" s="120"/>
      <c r="AI92" s="120"/>
      <c r="AJ92" s="120"/>
      <c r="AK92" s="120"/>
      <c r="AL92" s="120"/>
      <c r="AM92" s="120"/>
      <c r="AN92" s="120"/>
      <c r="AO92" s="120"/>
      <c r="AP92" s="120"/>
      <c r="AQ92" s="120"/>
      <c r="AR92" s="120"/>
      <c r="AS92" s="120"/>
      <c r="AT92" s="121"/>
      <c r="AU92" s="126" t="s">
        <v>62</v>
      </c>
      <c r="AV92" s="67"/>
      <c r="AW92" s="67"/>
      <c r="AX92" s="67"/>
      <c r="AY92" s="67"/>
      <c r="AZ92" s="67"/>
      <c r="BA92" s="67"/>
      <c r="BB92" s="67"/>
      <c r="BC92" s="67"/>
      <c r="BD92" s="67"/>
      <c r="BE92" s="67"/>
      <c r="BF92" s="67"/>
      <c r="BG92" s="67"/>
      <c r="BH92" s="67"/>
      <c r="BI92" s="68"/>
      <c r="BJ92" s="107"/>
      <c r="BK92" s="108"/>
      <c r="BL92" s="108"/>
      <c r="BM92" s="108"/>
      <c r="BN92" s="108"/>
      <c r="BO92" s="108"/>
      <c r="BP92" s="108"/>
      <c r="BQ92" s="108"/>
      <c r="BR92" s="108"/>
      <c r="BS92" s="108"/>
      <c r="BT92" s="108"/>
      <c r="BU92" s="109"/>
      <c r="BV92" s="110"/>
      <c r="BW92" s="111"/>
      <c r="BX92" s="111"/>
      <c r="BY92" s="111"/>
      <c r="BZ92" s="111"/>
      <c r="CA92" s="111"/>
      <c r="CB92" s="111"/>
      <c r="CC92" s="111"/>
      <c r="CD92" s="111"/>
      <c r="CE92" s="111"/>
      <c r="CF92" s="111"/>
      <c r="CG92" s="112"/>
      <c r="CH92" s="110"/>
      <c r="CI92" s="111"/>
      <c r="CJ92" s="111"/>
      <c r="CK92" s="111"/>
      <c r="CL92" s="111"/>
      <c r="CM92" s="111"/>
      <c r="CN92" s="111"/>
      <c r="CO92" s="111"/>
      <c r="CP92" s="111"/>
      <c r="CQ92" s="111"/>
      <c r="CR92" s="111"/>
      <c r="CS92" s="112"/>
      <c r="CT92" s="110"/>
      <c r="CU92" s="111"/>
      <c r="CV92" s="111"/>
      <c r="CW92" s="111"/>
      <c r="CX92" s="111"/>
      <c r="CY92" s="111"/>
      <c r="CZ92" s="111"/>
      <c r="DA92" s="111"/>
      <c r="DB92" s="111"/>
      <c r="DC92" s="111"/>
      <c r="DD92" s="111"/>
      <c r="DE92" s="112"/>
      <c r="DF92" s="110"/>
      <c r="DG92" s="111"/>
      <c r="DH92" s="111"/>
      <c r="DI92" s="111"/>
      <c r="DJ92" s="111"/>
      <c r="DK92" s="111"/>
      <c r="DL92" s="111"/>
      <c r="DM92" s="111"/>
      <c r="DN92" s="111"/>
      <c r="DO92" s="111"/>
      <c r="DP92" s="111"/>
      <c r="DQ92" s="112"/>
      <c r="DR92" s="50"/>
      <c r="DS92" s="51"/>
      <c r="DT92" s="51"/>
      <c r="DU92" s="51"/>
      <c r="DV92" s="51"/>
      <c r="DW92" s="51"/>
      <c r="DX92" s="51"/>
      <c r="DY92" s="51"/>
      <c r="DZ92" s="51"/>
      <c r="EA92" s="51"/>
      <c r="EB92" s="51"/>
      <c r="EC92" s="51"/>
      <c r="ED92" s="51"/>
      <c r="EE92" s="51"/>
      <c r="EF92" s="51"/>
      <c r="EG92" s="51"/>
      <c r="EH92" s="52"/>
    </row>
    <row r="93" spans="1:138" s="5" customFormat="1" ht="29.25" customHeight="1">
      <c r="A93" s="12"/>
      <c r="B93" s="122" t="s">
        <v>53</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9"/>
      <c r="AE93" s="8"/>
      <c r="AF93" s="124" t="s">
        <v>217</v>
      </c>
      <c r="AG93" s="124"/>
      <c r="AH93" s="124"/>
      <c r="AI93" s="124"/>
      <c r="AJ93" s="124"/>
      <c r="AK93" s="124"/>
      <c r="AL93" s="124"/>
      <c r="AM93" s="124"/>
      <c r="AN93" s="124"/>
      <c r="AO93" s="124"/>
      <c r="AP93" s="124"/>
      <c r="AQ93" s="124"/>
      <c r="AR93" s="124"/>
      <c r="AS93" s="124"/>
      <c r="AT93" s="125"/>
      <c r="AU93" s="66" t="s">
        <v>20</v>
      </c>
      <c r="AV93" s="67"/>
      <c r="AW93" s="67"/>
      <c r="AX93" s="67"/>
      <c r="AY93" s="67"/>
      <c r="AZ93" s="67"/>
      <c r="BA93" s="67"/>
      <c r="BB93" s="67"/>
      <c r="BC93" s="67"/>
      <c r="BD93" s="67"/>
      <c r="BE93" s="67"/>
      <c r="BF93" s="67"/>
      <c r="BG93" s="67"/>
      <c r="BH93" s="67"/>
      <c r="BI93" s="68"/>
      <c r="BJ93" s="107"/>
      <c r="BK93" s="108"/>
      <c r="BL93" s="108"/>
      <c r="BM93" s="108"/>
      <c r="BN93" s="108"/>
      <c r="BO93" s="108"/>
      <c r="BP93" s="108"/>
      <c r="BQ93" s="108"/>
      <c r="BR93" s="108"/>
      <c r="BS93" s="108"/>
      <c r="BT93" s="108"/>
      <c r="BU93" s="109"/>
      <c r="BV93" s="110"/>
      <c r="BW93" s="111"/>
      <c r="BX93" s="111"/>
      <c r="BY93" s="111"/>
      <c r="BZ93" s="111"/>
      <c r="CA93" s="111"/>
      <c r="CB93" s="111"/>
      <c r="CC93" s="111"/>
      <c r="CD93" s="111"/>
      <c r="CE93" s="111"/>
      <c r="CF93" s="111"/>
      <c r="CG93" s="112"/>
      <c r="CH93" s="110"/>
      <c r="CI93" s="111"/>
      <c r="CJ93" s="111"/>
      <c r="CK93" s="111"/>
      <c r="CL93" s="111"/>
      <c r="CM93" s="111"/>
      <c r="CN93" s="111"/>
      <c r="CO93" s="111"/>
      <c r="CP93" s="111"/>
      <c r="CQ93" s="111"/>
      <c r="CR93" s="111"/>
      <c r="CS93" s="112"/>
      <c r="CT93" s="110"/>
      <c r="CU93" s="111"/>
      <c r="CV93" s="111"/>
      <c r="CW93" s="111"/>
      <c r="CX93" s="111"/>
      <c r="CY93" s="111"/>
      <c r="CZ93" s="111"/>
      <c r="DA93" s="111"/>
      <c r="DB93" s="111"/>
      <c r="DC93" s="111"/>
      <c r="DD93" s="111"/>
      <c r="DE93" s="112"/>
      <c r="DF93" s="110"/>
      <c r="DG93" s="111"/>
      <c r="DH93" s="111"/>
      <c r="DI93" s="111"/>
      <c r="DJ93" s="111"/>
      <c r="DK93" s="111"/>
      <c r="DL93" s="111"/>
      <c r="DM93" s="111"/>
      <c r="DN93" s="111"/>
      <c r="DO93" s="111"/>
      <c r="DP93" s="111"/>
      <c r="DQ93" s="112"/>
      <c r="DR93" s="50"/>
      <c r="DS93" s="51"/>
      <c r="DT93" s="51"/>
      <c r="DU93" s="51"/>
      <c r="DV93" s="51"/>
      <c r="DW93" s="51"/>
      <c r="DX93" s="51"/>
      <c r="DY93" s="51"/>
      <c r="DZ93" s="51"/>
      <c r="EA93" s="51"/>
      <c r="EB93" s="51"/>
      <c r="EC93" s="51"/>
      <c r="ED93" s="51"/>
      <c r="EE93" s="51"/>
      <c r="EF93" s="51"/>
      <c r="EG93" s="51"/>
      <c r="EH93" s="52"/>
    </row>
    <row r="94" spans="1:138" s="5" customFormat="1" ht="29.25" customHeight="1">
      <c r="A94" s="14"/>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1"/>
      <c r="AE94" s="8"/>
      <c r="AF94" s="120" t="s">
        <v>41</v>
      </c>
      <c r="AG94" s="120"/>
      <c r="AH94" s="120"/>
      <c r="AI94" s="120"/>
      <c r="AJ94" s="120"/>
      <c r="AK94" s="120"/>
      <c r="AL94" s="120"/>
      <c r="AM94" s="120"/>
      <c r="AN94" s="120"/>
      <c r="AO94" s="120"/>
      <c r="AP94" s="120"/>
      <c r="AQ94" s="120"/>
      <c r="AR94" s="120"/>
      <c r="AS94" s="120"/>
      <c r="AT94" s="121"/>
      <c r="AU94" s="126" t="s">
        <v>62</v>
      </c>
      <c r="AV94" s="67"/>
      <c r="AW94" s="67"/>
      <c r="AX94" s="67"/>
      <c r="AY94" s="67"/>
      <c r="AZ94" s="67"/>
      <c r="BA94" s="67"/>
      <c r="BB94" s="67"/>
      <c r="BC94" s="67"/>
      <c r="BD94" s="67"/>
      <c r="BE94" s="67"/>
      <c r="BF94" s="67"/>
      <c r="BG94" s="67"/>
      <c r="BH94" s="67"/>
      <c r="BI94" s="68"/>
      <c r="BJ94" s="107"/>
      <c r="BK94" s="108"/>
      <c r="BL94" s="108"/>
      <c r="BM94" s="108"/>
      <c r="BN94" s="108"/>
      <c r="BO94" s="108"/>
      <c r="BP94" s="108"/>
      <c r="BQ94" s="108"/>
      <c r="BR94" s="108"/>
      <c r="BS94" s="108"/>
      <c r="BT94" s="108"/>
      <c r="BU94" s="109"/>
      <c r="BV94" s="110"/>
      <c r="BW94" s="111"/>
      <c r="BX94" s="111"/>
      <c r="BY94" s="111"/>
      <c r="BZ94" s="111"/>
      <c r="CA94" s="111"/>
      <c r="CB94" s="111"/>
      <c r="CC94" s="111"/>
      <c r="CD94" s="111"/>
      <c r="CE94" s="111"/>
      <c r="CF94" s="111"/>
      <c r="CG94" s="112"/>
      <c r="CH94" s="110"/>
      <c r="CI94" s="111"/>
      <c r="CJ94" s="111"/>
      <c r="CK94" s="111"/>
      <c r="CL94" s="111"/>
      <c r="CM94" s="111"/>
      <c r="CN94" s="111"/>
      <c r="CO94" s="111"/>
      <c r="CP94" s="111"/>
      <c r="CQ94" s="111"/>
      <c r="CR94" s="111"/>
      <c r="CS94" s="112"/>
      <c r="CT94" s="110"/>
      <c r="CU94" s="111"/>
      <c r="CV94" s="111"/>
      <c r="CW94" s="111"/>
      <c r="CX94" s="111"/>
      <c r="CY94" s="111"/>
      <c r="CZ94" s="111"/>
      <c r="DA94" s="111"/>
      <c r="DB94" s="111"/>
      <c r="DC94" s="111"/>
      <c r="DD94" s="111"/>
      <c r="DE94" s="112"/>
      <c r="DF94" s="110"/>
      <c r="DG94" s="111"/>
      <c r="DH94" s="111"/>
      <c r="DI94" s="111"/>
      <c r="DJ94" s="111"/>
      <c r="DK94" s="111"/>
      <c r="DL94" s="111"/>
      <c r="DM94" s="111"/>
      <c r="DN94" s="111"/>
      <c r="DO94" s="111"/>
      <c r="DP94" s="111"/>
      <c r="DQ94" s="112"/>
      <c r="DR94" s="50"/>
      <c r="DS94" s="51"/>
      <c r="DT94" s="51"/>
      <c r="DU94" s="51"/>
      <c r="DV94" s="51"/>
      <c r="DW94" s="51"/>
      <c r="DX94" s="51"/>
      <c r="DY94" s="51"/>
      <c r="DZ94" s="51"/>
      <c r="EA94" s="51"/>
      <c r="EB94" s="51"/>
      <c r="EC94" s="51"/>
      <c r="ED94" s="51"/>
      <c r="EE94" s="51"/>
      <c r="EF94" s="51"/>
      <c r="EG94" s="51"/>
      <c r="EH94" s="52"/>
    </row>
    <row r="95" spans="1:138" s="5" customFormat="1" ht="44.25" customHeight="1">
      <c r="A95" s="6"/>
      <c r="B95" s="113" t="s">
        <v>54</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7"/>
      <c r="AE95" s="114"/>
      <c r="AF95" s="115"/>
      <c r="AG95" s="115"/>
      <c r="AH95" s="115"/>
      <c r="AI95" s="115"/>
      <c r="AJ95" s="115"/>
      <c r="AK95" s="115"/>
      <c r="AL95" s="115"/>
      <c r="AM95" s="115"/>
      <c r="AN95" s="115"/>
      <c r="AO95" s="115"/>
      <c r="AP95" s="115"/>
      <c r="AQ95" s="115"/>
      <c r="AR95" s="115"/>
      <c r="AS95" s="115"/>
      <c r="AT95" s="116"/>
      <c r="AU95" s="66" t="s">
        <v>20</v>
      </c>
      <c r="AV95" s="67"/>
      <c r="AW95" s="67"/>
      <c r="AX95" s="67"/>
      <c r="AY95" s="67"/>
      <c r="AZ95" s="67"/>
      <c r="BA95" s="67"/>
      <c r="BB95" s="67"/>
      <c r="BC95" s="67"/>
      <c r="BD95" s="67"/>
      <c r="BE95" s="67"/>
      <c r="BF95" s="67"/>
      <c r="BG95" s="67"/>
      <c r="BH95" s="67"/>
      <c r="BI95" s="68"/>
      <c r="BJ95" s="107"/>
      <c r="BK95" s="108"/>
      <c r="BL95" s="108"/>
      <c r="BM95" s="108"/>
      <c r="BN95" s="108"/>
      <c r="BO95" s="108"/>
      <c r="BP95" s="108"/>
      <c r="BQ95" s="108"/>
      <c r="BR95" s="108"/>
      <c r="BS95" s="108"/>
      <c r="BT95" s="108"/>
      <c r="BU95" s="109"/>
      <c r="BV95" s="110"/>
      <c r="BW95" s="111"/>
      <c r="BX95" s="111"/>
      <c r="BY95" s="111"/>
      <c r="BZ95" s="111"/>
      <c r="CA95" s="111"/>
      <c r="CB95" s="111"/>
      <c r="CC95" s="111"/>
      <c r="CD95" s="111"/>
      <c r="CE95" s="111"/>
      <c r="CF95" s="111"/>
      <c r="CG95" s="112"/>
      <c r="CH95" s="110"/>
      <c r="CI95" s="111"/>
      <c r="CJ95" s="111"/>
      <c r="CK95" s="111"/>
      <c r="CL95" s="111"/>
      <c r="CM95" s="111"/>
      <c r="CN95" s="111"/>
      <c r="CO95" s="111"/>
      <c r="CP95" s="111"/>
      <c r="CQ95" s="111"/>
      <c r="CR95" s="111"/>
      <c r="CS95" s="112"/>
      <c r="CT95" s="110"/>
      <c r="CU95" s="111"/>
      <c r="CV95" s="111"/>
      <c r="CW95" s="111"/>
      <c r="CX95" s="111"/>
      <c r="CY95" s="111"/>
      <c r="CZ95" s="111"/>
      <c r="DA95" s="111"/>
      <c r="DB95" s="111"/>
      <c r="DC95" s="111"/>
      <c r="DD95" s="111"/>
      <c r="DE95" s="112"/>
      <c r="DF95" s="110"/>
      <c r="DG95" s="111"/>
      <c r="DH95" s="111"/>
      <c r="DI95" s="111"/>
      <c r="DJ95" s="111"/>
      <c r="DK95" s="111"/>
      <c r="DL95" s="111"/>
      <c r="DM95" s="111"/>
      <c r="DN95" s="111"/>
      <c r="DO95" s="111"/>
      <c r="DP95" s="111"/>
      <c r="DQ95" s="112"/>
      <c r="DR95" s="50"/>
      <c r="DS95" s="51"/>
      <c r="DT95" s="51"/>
      <c r="DU95" s="51"/>
      <c r="DV95" s="51"/>
      <c r="DW95" s="51"/>
      <c r="DX95" s="51"/>
      <c r="DY95" s="51"/>
      <c r="DZ95" s="51"/>
      <c r="EA95" s="51"/>
      <c r="EB95" s="51"/>
      <c r="EC95" s="51"/>
      <c r="ED95" s="51"/>
      <c r="EE95" s="51"/>
      <c r="EF95" s="51"/>
      <c r="EG95" s="51"/>
      <c r="EH95" s="52"/>
    </row>
    <row r="96" spans="1:138" s="5" customFormat="1" ht="84" customHeight="1">
      <c r="A96" s="6"/>
      <c r="B96" s="113" t="s">
        <v>55</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7"/>
      <c r="AE96" s="114"/>
      <c r="AF96" s="115"/>
      <c r="AG96" s="115"/>
      <c r="AH96" s="115"/>
      <c r="AI96" s="115"/>
      <c r="AJ96" s="115"/>
      <c r="AK96" s="115"/>
      <c r="AL96" s="115"/>
      <c r="AM96" s="115"/>
      <c r="AN96" s="115"/>
      <c r="AO96" s="115"/>
      <c r="AP96" s="115"/>
      <c r="AQ96" s="115"/>
      <c r="AR96" s="115"/>
      <c r="AS96" s="115"/>
      <c r="AT96" s="116"/>
      <c r="AU96" s="66" t="s">
        <v>20</v>
      </c>
      <c r="AV96" s="67"/>
      <c r="AW96" s="67"/>
      <c r="AX96" s="67"/>
      <c r="AY96" s="67"/>
      <c r="AZ96" s="67"/>
      <c r="BA96" s="67"/>
      <c r="BB96" s="67"/>
      <c r="BC96" s="67"/>
      <c r="BD96" s="67"/>
      <c r="BE96" s="67"/>
      <c r="BF96" s="67"/>
      <c r="BG96" s="67"/>
      <c r="BH96" s="67"/>
      <c r="BI96" s="68"/>
      <c r="BJ96" s="107"/>
      <c r="BK96" s="108"/>
      <c r="BL96" s="108"/>
      <c r="BM96" s="108"/>
      <c r="BN96" s="108"/>
      <c r="BO96" s="108"/>
      <c r="BP96" s="108"/>
      <c r="BQ96" s="108"/>
      <c r="BR96" s="108"/>
      <c r="BS96" s="108"/>
      <c r="BT96" s="108"/>
      <c r="BU96" s="109"/>
      <c r="BV96" s="110"/>
      <c r="BW96" s="111"/>
      <c r="BX96" s="111"/>
      <c r="BY96" s="111"/>
      <c r="BZ96" s="111"/>
      <c r="CA96" s="111"/>
      <c r="CB96" s="111"/>
      <c r="CC96" s="111"/>
      <c r="CD96" s="111"/>
      <c r="CE96" s="111"/>
      <c r="CF96" s="111"/>
      <c r="CG96" s="112"/>
      <c r="CH96" s="110"/>
      <c r="CI96" s="111"/>
      <c r="CJ96" s="111"/>
      <c r="CK96" s="111"/>
      <c r="CL96" s="111"/>
      <c r="CM96" s="111"/>
      <c r="CN96" s="111"/>
      <c r="CO96" s="111"/>
      <c r="CP96" s="111"/>
      <c r="CQ96" s="111"/>
      <c r="CR96" s="111"/>
      <c r="CS96" s="112"/>
      <c r="CT96" s="110"/>
      <c r="CU96" s="111"/>
      <c r="CV96" s="111"/>
      <c r="CW96" s="111"/>
      <c r="CX96" s="111"/>
      <c r="CY96" s="111"/>
      <c r="CZ96" s="111"/>
      <c r="DA96" s="111"/>
      <c r="DB96" s="111"/>
      <c r="DC96" s="111"/>
      <c r="DD96" s="111"/>
      <c r="DE96" s="112"/>
      <c r="DF96" s="110"/>
      <c r="DG96" s="111"/>
      <c r="DH96" s="111"/>
      <c r="DI96" s="111"/>
      <c r="DJ96" s="111"/>
      <c r="DK96" s="111"/>
      <c r="DL96" s="111"/>
      <c r="DM96" s="111"/>
      <c r="DN96" s="111"/>
      <c r="DO96" s="111"/>
      <c r="DP96" s="111"/>
      <c r="DQ96" s="112"/>
      <c r="DR96" s="50"/>
      <c r="DS96" s="51"/>
      <c r="DT96" s="51"/>
      <c r="DU96" s="51"/>
      <c r="DV96" s="51"/>
      <c r="DW96" s="51"/>
      <c r="DX96" s="51"/>
      <c r="DY96" s="51"/>
      <c r="DZ96" s="51"/>
      <c r="EA96" s="51"/>
      <c r="EB96" s="51"/>
      <c r="EC96" s="51"/>
      <c r="ED96" s="51"/>
      <c r="EE96" s="51"/>
      <c r="EF96" s="51"/>
      <c r="EG96" s="51"/>
      <c r="EH96" s="52"/>
    </row>
    <row r="97" spans="1:138" s="5" customFormat="1" ht="44.25" customHeight="1">
      <c r="A97" s="6"/>
      <c r="B97" s="113" t="s">
        <v>56</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7"/>
      <c r="AE97" s="114"/>
      <c r="AF97" s="115"/>
      <c r="AG97" s="115"/>
      <c r="AH97" s="115"/>
      <c r="AI97" s="115"/>
      <c r="AJ97" s="115"/>
      <c r="AK97" s="115"/>
      <c r="AL97" s="115"/>
      <c r="AM97" s="115"/>
      <c r="AN97" s="115"/>
      <c r="AO97" s="115"/>
      <c r="AP97" s="115"/>
      <c r="AQ97" s="115"/>
      <c r="AR97" s="115"/>
      <c r="AS97" s="115"/>
      <c r="AT97" s="116"/>
      <c r="AU97" s="66" t="s">
        <v>20</v>
      </c>
      <c r="AV97" s="67"/>
      <c r="AW97" s="67"/>
      <c r="AX97" s="67"/>
      <c r="AY97" s="67"/>
      <c r="AZ97" s="67"/>
      <c r="BA97" s="67"/>
      <c r="BB97" s="67"/>
      <c r="BC97" s="67"/>
      <c r="BD97" s="67"/>
      <c r="BE97" s="67"/>
      <c r="BF97" s="67"/>
      <c r="BG97" s="67"/>
      <c r="BH97" s="67"/>
      <c r="BI97" s="68"/>
      <c r="BJ97" s="107"/>
      <c r="BK97" s="108"/>
      <c r="BL97" s="108"/>
      <c r="BM97" s="108"/>
      <c r="BN97" s="108"/>
      <c r="BO97" s="108"/>
      <c r="BP97" s="108"/>
      <c r="BQ97" s="108"/>
      <c r="BR97" s="108"/>
      <c r="BS97" s="108"/>
      <c r="BT97" s="108"/>
      <c r="BU97" s="109"/>
      <c r="BV97" s="110"/>
      <c r="BW97" s="111"/>
      <c r="BX97" s="111"/>
      <c r="BY97" s="111"/>
      <c r="BZ97" s="111"/>
      <c r="CA97" s="111"/>
      <c r="CB97" s="111"/>
      <c r="CC97" s="111"/>
      <c r="CD97" s="111"/>
      <c r="CE97" s="111"/>
      <c r="CF97" s="111"/>
      <c r="CG97" s="112"/>
      <c r="CH97" s="110"/>
      <c r="CI97" s="111"/>
      <c r="CJ97" s="111"/>
      <c r="CK97" s="111"/>
      <c r="CL97" s="111"/>
      <c r="CM97" s="111"/>
      <c r="CN97" s="111"/>
      <c r="CO97" s="111"/>
      <c r="CP97" s="111"/>
      <c r="CQ97" s="111"/>
      <c r="CR97" s="111"/>
      <c r="CS97" s="112"/>
      <c r="CT97" s="110"/>
      <c r="CU97" s="111"/>
      <c r="CV97" s="111"/>
      <c r="CW97" s="111"/>
      <c r="CX97" s="111"/>
      <c r="CY97" s="111"/>
      <c r="CZ97" s="111"/>
      <c r="DA97" s="111"/>
      <c r="DB97" s="111"/>
      <c r="DC97" s="111"/>
      <c r="DD97" s="111"/>
      <c r="DE97" s="112"/>
      <c r="DF97" s="110"/>
      <c r="DG97" s="111"/>
      <c r="DH97" s="111"/>
      <c r="DI97" s="111"/>
      <c r="DJ97" s="111"/>
      <c r="DK97" s="111"/>
      <c r="DL97" s="111"/>
      <c r="DM97" s="111"/>
      <c r="DN97" s="111"/>
      <c r="DO97" s="111"/>
      <c r="DP97" s="111"/>
      <c r="DQ97" s="112"/>
      <c r="DR97" s="53"/>
      <c r="DS97" s="54"/>
      <c r="DT97" s="54"/>
      <c r="DU97" s="54"/>
      <c r="DV97" s="54"/>
      <c r="DW97" s="54"/>
      <c r="DX97" s="54"/>
      <c r="DY97" s="54"/>
      <c r="DZ97" s="54"/>
      <c r="EA97" s="54"/>
      <c r="EB97" s="54"/>
      <c r="EC97" s="54"/>
      <c r="ED97" s="54"/>
      <c r="EE97" s="54"/>
      <c r="EF97" s="54"/>
      <c r="EG97" s="54"/>
      <c r="EH97" s="55"/>
    </row>
    <row r="98" spans="1:138" s="5" customFormat="1" ht="33" customHeight="1">
      <c r="A98" s="12"/>
      <c r="B98" s="127" t="s">
        <v>57</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9"/>
      <c r="AE98" s="8"/>
      <c r="AF98" s="124" t="s">
        <v>217</v>
      </c>
      <c r="AG98" s="124"/>
      <c r="AH98" s="124"/>
      <c r="AI98" s="124"/>
      <c r="AJ98" s="124"/>
      <c r="AK98" s="124"/>
      <c r="AL98" s="124"/>
      <c r="AM98" s="124"/>
      <c r="AN98" s="124"/>
      <c r="AO98" s="124"/>
      <c r="AP98" s="124"/>
      <c r="AQ98" s="124"/>
      <c r="AR98" s="124"/>
      <c r="AS98" s="124"/>
      <c r="AT98" s="125"/>
      <c r="AU98" s="66" t="s">
        <v>20</v>
      </c>
      <c r="AV98" s="67"/>
      <c r="AW98" s="67"/>
      <c r="AX98" s="67"/>
      <c r="AY98" s="67"/>
      <c r="AZ98" s="67"/>
      <c r="BA98" s="67"/>
      <c r="BB98" s="67"/>
      <c r="BC98" s="67"/>
      <c r="BD98" s="67"/>
      <c r="BE98" s="67"/>
      <c r="BF98" s="67"/>
      <c r="BG98" s="67"/>
      <c r="BH98" s="67"/>
      <c r="BI98" s="68"/>
      <c r="BJ98" s="107"/>
      <c r="BK98" s="108"/>
      <c r="BL98" s="108"/>
      <c r="BM98" s="108"/>
      <c r="BN98" s="108"/>
      <c r="BO98" s="108"/>
      <c r="BP98" s="108"/>
      <c r="BQ98" s="108"/>
      <c r="BR98" s="108"/>
      <c r="BS98" s="108"/>
      <c r="BT98" s="108"/>
      <c r="BU98" s="109"/>
      <c r="BV98" s="110"/>
      <c r="BW98" s="111"/>
      <c r="BX98" s="111"/>
      <c r="BY98" s="111"/>
      <c r="BZ98" s="111"/>
      <c r="CA98" s="111"/>
      <c r="CB98" s="111"/>
      <c r="CC98" s="111"/>
      <c r="CD98" s="111"/>
      <c r="CE98" s="111"/>
      <c r="CF98" s="111"/>
      <c r="CG98" s="112"/>
      <c r="CH98" s="110"/>
      <c r="CI98" s="111"/>
      <c r="CJ98" s="111"/>
      <c r="CK98" s="111"/>
      <c r="CL98" s="111"/>
      <c r="CM98" s="111"/>
      <c r="CN98" s="111"/>
      <c r="CO98" s="111"/>
      <c r="CP98" s="111"/>
      <c r="CQ98" s="111"/>
      <c r="CR98" s="111"/>
      <c r="CS98" s="112"/>
      <c r="CT98" s="110"/>
      <c r="CU98" s="111"/>
      <c r="CV98" s="111"/>
      <c r="CW98" s="111"/>
      <c r="CX98" s="111"/>
      <c r="CY98" s="111"/>
      <c r="CZ98" s="111"/>
      <c r="DA98" s="111"/>
      <c r="DB98" s="111"/>
      <c r="DC98" s="111"/>
      <c r="DD98" s="111"/>
      <c r="DE98" s="112"/>
      <c r="DF98" s="110"/>
      <c r="DG98" s="111"/>
      <c r="DH98" s="111"/>
      <c r="DI98" s="111"/>
      <c r="DJ98" s="111"/>
      <c r="DK98" s="111"/>
      <c r="DL98" s="111"/>
      <c r="DM98" s="111"/>
      <c r="DN98" s="111"/>
      <c r="DO98" s="111"/>
      <c r="DP98" s="111"/>
      <c r="DQ98" s="112"/>
      <c r="DR98" s="47" t="s">
        <v>192</v>
      </c>
      <c r="DS98" s="48"/>
      <c r="DT98" s="48"/>
      <c r="DU98" s="48"/>
      <c r="DV98" s="48"/>
      <c r="DW98" s="48"/>
      <c r="DX98" s="48"/>
      <c r="DY98" s="48"/>
      <c r="DZ98" s="48"/>
      <c r="EA98" s="48"/>
      <c r="EB98" s="48"/>
      <c r="EC98" s="48"/>
      <c r="ED98" s="48"/>
      <c r="EE98" s="48"/>
      <c r="EF98" s="48"/>
      <c r="EG98" s="48"/>
      <c r="EH98" s="49"/>
    </row>
    <row r="99" spans="1:138" s="5" customFormat="1" ht="33" customHeight="1">
      <c r="A99" s="14"/>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1"/>
      <c r="AE99" s="8"/>
      <c r="AF99" s="120" t="s">
        <v>41</v>
      </c>
      <c r="AG99" s="120"/>
      <c r="AH99" s="120"/>
      <c r="AI99" s="120"/>
      <c r="AJ99" s="120"/>
      <c r="AK99" s="120"/>
      <c r="AL99" s="120"/>
      <c r="AM99" s="120"/>
      <c r="AN99" s="120"/>
      <c r="AO99" s="120"/>
      <c r="AP99" s="120"/>
      <c r="AQ99" s="120"/>
      <c r="AR99" s="120"/>
      <c r="AS99" s="120"/>
      <c r="AT99" s="121"/>
      <c r="AU99" s="126" t="s">
        <v>62</v>
      </c>
      <c r="AV99" s="67"/>
      <c r="AW99" s="67"/>
      <c r="AX99" s="67"/>
      <c r="AY99" s="67"/>
      <c r="AZ99" s="67"/>
      <c r="BA99" s="67"/>
      <c r="BB99" s="67"/>
      <c r="BC99" s="67"/>
      <c r="BD99" s="67"/>
      <c r="BE99" s="67"/>
      <c r="BF99" s="67"/>
      <c r="BG99" s="67"/>
      <c r="BH99" s="67"/>
      <c r="BI99" s="68"/>
      <c r="BJ99" s="107"/>
      <c r="BK99" s="108"/>
      <c r="BL99" s="108"/>
      <c r="BM99" s="108"/>
      <c r="BN99" s="108"/>
      <c r="BO99" s="108"/>
      <c r="BP99" s="108"/>
      <c r="BQ99" s="108"/>
      <c r="BR99" s="108"/>
      <c r="BS99" s="108"/>
      <c r="BT99" s="108"/>
      <c r="BU99" s="109"/>
      <c r="BV99" s="110"/>
      <c r="BW99" s="111"/>
      <c r="BX99" s="111"/>
      <c r="BY99" s="111"/>
      <c r="BZ99" s="111"/>
      <c r="CA99" s="111"/>
      <c r="CB99" s="111"/>
      <c r="CC99" s="111"/>
      <c r="CD99" s="111"/>
      <c r="CE99" s="111"/>
      <c r="CF99" s="111"/>
      <c r="CG99" s="112"/>
      <c r="CH99" s="110"/>
      <c r="CI99" s="111"/>
      <c r="CJ99" s="111"/>
      <c r="CK99" s="111"/>
      <c r="CL99" s="111"/>
      <c r="CM99" s="111"/>
      <c r="CN99" s="111"/>
      <c r="CO99" s="111"/>
      <c r="CP99" s="111"/>
      <c r="CQ99" s="111"/>
      <c r="CR99" s="111"/>
      <c r="CS99" s="112"/>
      <c r="CT99" s="110"/>
      <c r="CU99" s="111"/>
      <c r="CV99" s="111"/>
      <c r="CW99" s="111"/>
      <c r="CX99" s="111"/>
      <c r="CY99" s="111"/>
      <c r="CZ99" s="111"/>
      <c r="DA99" s="111"/>
      <c r="DB99" s="111"/>
      <c r="DC99" s="111"/>
      <c r="DD99" s="111"/>
      <c r="DE99" s="112"/>
      <c r="DF99" s="110"/>
      <c r="DG99" s="111"/>
      <c r="DH99" s="111"/>
      <c r="DI99" s="111"/>
      <c r="DJ99" s="111"/>
      <c r="DK99" s="111"/>
      <c r="DL99" s="111"/>
      <c r="DM99" s="111"/>
      <c r="DN99" s="111"/>
      <c r="DO99" s="111"/>
      <c r="DP99" s="111"/>
      <c r="DQ99" s="112"/>
      <c r="DR99" s="50"/>
      <c r="DS99" s="51"/>
      <c r="DT99" s="51"/>
      <c r="DU99" s="51"/>
      <c r="DV99" s="51"/>
      <c r="DW99" s="51"/>
      <c r="DX99" s="51"/>
      <c r="DY99" s="51"/>
      <c r="DZ99" s="51"/>
      <c r="EA99" s="51"/>
      <c r="EB99" s="51"/>
      <c r="EC99" s="51"/>
      <c r="ED99" s="51"/>
      <c r="EE99" s="51"/>
      <c r="EF99" s="51"/>
      <c r="EG99" s="51"/>
      <c r="EH99" s="52"/>
    </row>
    <row r="100" spans="1:138" s="5" customFormat="1" ht="29.25" customHeight="1">
      <c r="A100" s="12"/>
      <c r="B100" s="122" t="s">
        <v>58</v>
      </c>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9"/>
      <c r="AE100" s="8"/>
      <c r="AF100" s="124" t="s">
        <v>217</v>
      </c>
      <c r="AG100" s="124"/>
      <c r="AH100" s="124"/>
      <c r="AI100" s="124"/>
      <c r="AJ100" s="124"/>
      <c r="AK100" s="124"/>
      <c r="AL100" s="124"/>
      <c r="AM100" s="124"/>
      <c r="AN100" s="124"/>
      <c r="AO100" s="124"/>
      <c r="AP100" s="124"/>
      <c r="AQ100" s="124"/>
      <c r="AR100" s="124"/>
      <c r="AS100" s="124"/>
      <c r="AT100" s="125"/>
      <c r="AU100" s="66" t="s">
        <v>20</v>
      </c>
      <c r="AV100" s="67"/>
      <c r="AW100" s="67"/>
      <c r="AX100" s="67"/>
      <c r="AY100" s="67"/>
      <c r="AZ100" s="67"/>
      <c r="BA100" s="67"/>
      <c r="BB100" s="67"/>
      <c r="BC100" s="67"/>
      <c r="BD100" s="67"/>
      <c r="BE100" s="67"/>
      <c r="BF100" s="67"/>
      <c r="BG100" s="67"/>
      <c r="BH100" s="67"/>
      <c r="BI100" s="68"/>
      <c r="BJ100" s="107"/>
      <c r="BK100" s="108"/>
      <c r="BL100" s="108"/>
      <c r="BM100" s="108"/>
      <c r="BN100" s="108"/>
      <c r="BO100" s="108"/>
      <c r="BP100" s="108"/>
      <c r="BQ100" s="108"/>
      <c r="BR100" s="108"/>
      <c r="BS100" s="108"/>
      <c r="BT100" s="108"/>
      <c r="BU100" s="109"/>
      <c r="BV100" s="110"/>
      <c r="BW100" s="111"/>
      <c r="BX100" s="111"/>
      <c r="BY100" s="111"/>
      <c r="BZ100" s="111"/>
      <c r="CA100" s="111"/>
      <c r="CB100" s="111"/>
      <c r="CC100" s="111"/>
      <c r="CD100" s="111"/>
      <c r="CE100" s="111"/>
      <c r="CF100" s="111"/>
      <c r="CG100" s="112"/>
      <c r="CH100" s="110"/>
      <c r="CI100" s="111"/>
      <c r="CJ100" s="111"/>
      <c r="CK100" s="111"/>
      <c r="CL100" s="111"/>
      <c r="CM100" s="111"/>
      <c r="CN100" s="111"/>
      <c r="CO100" s="111"/>
      <c r="CP100" s="111"/>
      <c r="CQ100" s="111"/>
      <c r="CR100" s="111"/>
      <c r="CS100" s="112"/>
      <c r="CT100" s="110"/>
      <c r="CU100" s="111"/>
      <c r="CV100" s="111"/>
      <c r="CW100" s="111"/>
      <c r="CX100" s="111"/>
      <c r="CY100" s="111"/>
      <c r="CZ100" s="111"/>
      <c r="DA100" s="111"/>
      <c r="DB100" s="111"/>
      <c r="DC100" s="111"/>
      <c r="DD100" s="111"/>
      <c r="DE100" s="112"/>
      <c r="DF100" s="110"/>
      <c r="DG100" s="111"/>
      <c r="DH100" s="111"/>
      <c r="DI100" s="111"/>
      <c r="DJ100" s="111"/>
      <c r="DK100" s="111"/>
      <c r="DL100" s="111"/>
      <c r="DM100" s="111"/>
      <c r="DN100" s="111"/>
      <c r="DO100" s="111"/>
      <c r="DP100" s="111"/>
      <c r="DQ100" s="112"/>
      <c r="DR100" s="50"/>
      <c r="DS100" s="51"/>
      <c r="DT100" s="51"/>
      <c r="DU100" s="51"/>
      <c r="DV100" s="51"/>
      <c r="DW100" s="51"/>
      <c r="DX100" s="51"/>
      <c r="DY100" s="51"/>
      <c r="DZ100" s="51"/>
      <c r="EA100" s="51"/>
      <c r="EB100" s="51"/>
      <c r="EC100" s="51"/>
      <c r="ED100" s="51"/>
      <c r="EE100" s="51"/>
      <c r="EF100" s="51"/>
      <c r="EG100" s="51"/>
      <c r="EH100" s="52"/>
    </row>
    <row r="101" spans="1:138" s="5" customFormat="1" ht="29.25" customHeight="1">
      <c r="A101" s="14"/>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1"/>
      <c r="AE101" s="8"/>
      <c r="AF101" s="120" t="s">
        <v>41</v>
      </c>
      <c r="AG101" s="120"/>
      <c r="AH101" s="120"/>
      <c r="AI101" s="120"/>
      <c r="AJ101" s="120"/>
      <c r="AK101" s="120"/>
      <c r="AL101" s="120"/>
      <c r="AM101" s="120"/>
      <c r="AN101" s="120"/>
      <c r="AO101" s="120"/>
      <c r="AP101" s="120"/>
      <c r="AQ101" s="120"/>
      <c r="AR101" s="120"/>
      <c r="AS101" s="120"/>
      <c r="AT101" s="121"/>
      <c r="AU101" s="126" t="s">
        <v>62</v>
      </c>
      <c r="AV101" s="67"/>
      <c r="AW101" s="67"/>
      <c r="AX101" s="67"/>
      <c r="AY101" s="67"/>
      <c r="AZ101" s="67"/>
      <c r="BA101" s="67"/>
      <c r="BB101" s="67"/>
      <c r="BC101" s="67"/>
      <c r="BD101" s="67"/>
      <c r="BE101" s="67"/>
      <c r="BF101" s="67"/>
      <c r="BG101" s="67"/>
      <c r="BH101" s="67"/>
      <c r="BI101" s="68"/>
      <c r="BJ101" s="107"/>
      <c r="BK101" s="108"/>
      <c r="BL101" s="108"/>
      <c r="BM101" s="108"/>
      <c r="BN101" s="108"/>
      <c r="BO101" s="108"/>
      <c r="BP101" s="108"/>
      <c r="BQ101" s="108"/>
      <c r="BR101" s="108"/>
      <c r="BS101" s="108"/>
      <c r="BT101" s="108"/>
      <c r="BU101" s="109"/>
      <c r="BV101" s="110"/>
      <c r="BW101" s="111"/>
      <c r="BX101" s="111"/>
      <c r="BY101" s="111"/>
      <c r="BZ101" s="111"/>
      <c r="CA101" s="111"/>
      <c r="CB101" s="111"/>
      <c r="CC101" s="111"/>
      <c r="CD101" s="111"/>
      <c r="CE101" s="111"/>
      <c r="CF101" s="111"/>
      <c r="CG101" s="112"/>
      <c r="CH101" s="110"/>
      <c r="CI101" s="111"/>
      <c r="CJ101" s="111"/>
      <c r="CK101" s="111"/>
      <c r="CL101" s="111"/>
      <c r="CM101" s="111"/>
      <c r="CN101" s="111"/>
      <c r="CO101" s="111"/>
      <c r="CP101" s="111"/>
      <c r="CQ101" s="111"/>
      <c r="CR101" s="111"/>
      <c r="CS101" s="112"/>
      <c r="CT101" s="110"/>
      <c r="CU101" s="111"/>
      <c r="CV101" s="111"/>
      <c r="CW101" s="111"/>
      <c r="CX101" s="111"/>
      <c r="CY101" s="111"/>
      <c r="CZ101" s="111"/>
      <c r="DA101" s="111"/>
      <c r="DB101" s="111"/>
      <c r="DC101" s="111"/>
      <c r="DD101" s="111"/>
      <c r="DE101" s="112"/>
      <c r="DF101" s="110"/>
      <c r="DG101" s="111"/>
      <c r="DH101" s="111"/>
      <c r="DI101" s="111"/>
      <c r="DJ101" s="111"/>
      <c r="DK101" s="111"/>
      <c r="DL101" s="111"/>
      <c r="DM101" s="111"/>
      <c r="DN101" s="111"/>
      <c r="DO101" s="111"/>
      <c r="DP101" s="111"/>
      <c r="DQ101" s="112"/>
      <c r="DR101" s="50"/>
      <c r="DS101" s="51"/>
      <c r="DT101" s="51"/>
      <c r="DU101" s="51"/>
      <c r="DV101" s="51"/>
      <c r="DW101" s="51"/>
      <c r="DX101" s="51"/>
      <c r="DY101" s="51"/>
      <c r="DZ101" s="51"/>
      <c r="EA101" s="51"/>
      <c r="EB101" s="51"/>
      <c r="EC101" s="51"/>
      <c r="ED101" s="51"/>
      <c r="EE101" s="51"/>
      <c r="EF101" s="51"/>
      <c r="EG101" s="51"/>
      <c r="EH101" s="52"/>
    </row>
    <row r="102" spans="1:138" s="5" customFormat="1" ht="29.25" customHeight="1">
      <c r="A102" s="12"/>
      <c r="B102" s="122" t="s">
        <v>59</v>
      </c>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9"/>
      <c r="AE102" s="8"/>
      <c r="AF102" s="124" t="s">
        <v>60</v>
      </c>
      <c r="AG102" s="124"/>
      <c r="AH102" s="124"/>
      <c r="AI102" s="124"/>
      <c r="AJ102" s="124"/>
      <c r="AK102" s="124"/>
      <c r="AL102" s="124"/>
      <c r="AM102" s="124"/>
      <c r="AN102" s="124"/>
      <c r="AO102" s="124"/>
      <c r="AP102" s="124"/>
      <c r="AQ102" s="124"/>
      <c r="AR102" s="124"/>
      <c r="AS102" s="124"/>
      <c r="AT102" s="125"/>
      <c r="AU102" s="66" t="s">
        <v>20</v>
      </c>
      <c r="AV102" s="67"/>
      <c r="AW102" s="67"/>
      <c r="AX102" s="67"/>
      <c r="AY102" s="67"/>
      <c r="AZ102" s="67"/>
      <c r="BA102" s="67"/>
      <c r="BB102" s="67"/>
      <c r="BC102" s="67"/>
      <c r="BD102" s="67"/>
      <c r="BE102" s="67"/>
      <c r="BF102" s="67"/>
      <c r="BG102" s="67"/>
      <c r="BH102" s="67"/>
      <c r="BI102" s="68"/>
      <c r="BJ102" s="107"/>
      <c r="BK102" s="108"/>
      <c r="BL102" s="108"/>
      <c r="BM102" s="108"/>
      <c r="BN102" s="108"/>
      <c r="BO102" s="108"/>
      <c r="BP102" s="108"/>
      <c r="BQ102" s="108"/>
      <c r="BR102" s="108"/>
      <c r="BS102" s="108"/>
      <c r="BT102" s="108"/>
      <c r="BU102" s="109"/>
      <c r="BV102" s="110"/>
      <c r="BW102" s="111"/>
      <c r="BX102" s="111"/>
      <c r="BY102" s="111"/>
      <c r="BZ102" s="111"/>
      <c r="CA102" s="111"/>
      <c r="CB102" s="111"/>
      <c r="CC102" s="111"/>
      <c r="CD102" s="111"/>
      <c r="CE102" s="111"/>
      <c r="CF102" s="111"/>
      <c r="CG102" s="112"/>
      <c r="CH102" s="110"/>
      <c r="CI102" s="111"/>
      <c r="CJ102" s="111"/>
      <c r="CK102" s="111"/>
      <c r="CL102" s="111"/>
      <c r="CM102" s="111"/>
      <c r="CN102" s="111"/>
      <c r="CO102" s="111"/>
      <c r="CP102" s="111"/>
      <c r="CQ102" s="111"/>
      <c r="CR102" s="111"/>
      <c r="CS102" s="112"/>
      <c r="CT102" s="110"/>
      <c r="CU102" s="111"/>
      <c r="CV102" s="111"/>
      <c r="CW102" s="111"/>
      <c r="CX102" s="111"/>
      <c r="CY102" s="111"/>
      <c r="CZ102" s="111"/>
      <c r="DA102" s="111"/>
      <c r="DB102" s="111"/>
      <c r="DC102" s="111"/>
      <c r="DD102" s="111"/>
      <c r="DE102" s="112"/>
      <c r="DF102" s="110"/>
      <c r="DG102" s="111"/>
      <c r="DH102" s="111"/>
      <c r="DI102" s="111"/>
      <c r="DJ102" s="111"/>
      <c r="DK102" s="111"/>
      <c r="DL102" s="111"/>
      <c r="DM102" s="111"/>
      <c r="DN102" s="111"/>
      <c r="DO102" s="111"/>
      <c r="DP102" s="111"/>
      <c r="DQ102" s="112"/>
      <c r="DR102" s="50"/>
      <c r="DS102" s="51"/>
      <c r="DT102" s="51"/>
      <c r="DU102" s="51"/>
      <c r="DV102" s="51"/>
      <c r="DW102" s="51"/>
      <c r="DX102" s="51"/>
      <c r="DY102" s="51"/>
      <c r="DZ102" s="51"/>
      <c r="EA102" s="51"/>
      <c r="EB102" s="51"/>
      <c r="EC102" s="51"/>
      <c r="ED102" s="51"/>
      <c r="EE102" s="51"/>
      <c r="EF102" s="51"/>
      <c r="EG102" s="51"/>
      <c r="EH102" s="52"/>
    </row>
    <row r="103" spans="1:138" s="5" customFormat="1" ht="29.25" customHeight="1">
      <c r="A103" s="14"/>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1"/>
      <c r="AE103" s="8"/>
      <c r="AF103" s="120" t="s">
        <v>61</v>
      </c>
      <c r="AG103" s="120"/>
      <c r="AH103" s="120"/>
      <c r="AI103" s="120"/>
      <c r="AJ103" s="120"/>
      <c r="AK103" s="120"/>
      <c r="AL103" s="120"/>
      <c r="AM103" s="120"/>
      <c r="AN103" s="120"/>
      <c r="AO103" s="120"/>
      <c r="AP103" s="120"/>
      <c r="AQ103" s="120"/>
      <c r="AR103" s="120"/>
      <c r="AS103" s="120"/>
      <c r="AT103" s="121"/>
      <c r="AU103" s="126" t="s">
        <v>62</v>
      </c>
      <c r="AV103" s="67"/>
      <c r="AW103" s="67"/>
      <c r="AX103" s="67"/>
      <c r="AY103" s="67"/>
      <c r="AZ103" s="67"/>
      <c r="BA103" s="67"/>
      <c r="BB103" s="67"/>
      <c r="BC103" s="67"/>
      <c r="BD103" s="67"/>
      <c r="BE103" s="67"/>
      <c r="BF103" s="67"/>
      <c r="BG103" s="67"/>
      <c r="BH103" s="67"/>
      <c r="BI103" s="68"/>
      <c r="BJ103" s="107"/>
      <c r="BK103" s="108"/>
      <c r="BL103" s="108"/>
      <c r="BM103" s="108"/>
      <c r="BN103" s="108"/>
      <c r="BO103" s="108"/>
      <c r="BP103" s="108"/>
      <c r="BQ103" s="108"/>
      <c r="BR103" s="108"/>
      <c r="BS103" s="108"/>
      <c r="BT103" s="108"/>
      <c r="BU103" s="109"/>
      <c r="BV103" s="110"/>
      <c r="BW103" s="111"/>
      <c r="BX103" s="111"/>
      <c r="BY103" s="111"/>
      <c r="BZ103" s="111"/>
      <c r="CA103" s="111"/>
      <c r="CB103" s="111"/>
      <c r="CC103" s="111"/>
      <c r="CD103" s="111"/>
      <c r="CE103" s="111"/>
      <c r="CF103" s="111"/>
      <c r="CG103" s="112"/>
      <c r="CH103" s="110"/>
      <c r="CI103" s="111"/>
      <c r="CJ103" s="111"/>
      <c r="CK103" s="111"/>
      <c r="CL103" s="111"/>
      <c r="CM103" s="111"/>
      <c r="CN103" s="111"/>
      <c r="CO103" s="111"/>
      <c r="CP103" s="111"/>
      <c r="CQ103" s="111"/>
      <c r="CR103" s="111"/>
      <c r="CS103" s="112"/>
      <c r="CT103" s="110"/>
      <c r="CU103" s="111"/>
      <c r="CV103" s="111"/>
      <c r="CW103" s="111"/>
      <c r="CX103" s="111"/>
      <c r="CY103" s="111"/>
      <c r="CZ103" s="111"/>
      <c r="DA103" s="111"/>
      <c r="DB103" s="111"/>
      <c r="DC103" s="111"/>
      <c r="DD103" s="111"/>
      <c r="DE103" s="112"/>
      <c r="DF103" s="110"/>
      <c r="DG103" s="111"/>
      <c r="DH103" s="111"/>
      <c r="DI103" s="111"/>
      <c r="DJ103" s="111"/>
      <c r="DK103" s="111"/>
      <c r="DL103" s="111"/>
      <c r="DM103" s="111"/>
      <c r="DN103" s="111"/>
      <c r="DO103" s="111"/>
      <c r="DP103" s="111"/>
      <c r="DQ103" s="112"/>
      <c r="DR103" s="50"/>
      <c r="DS103" s="51"/>
      <c r="DT103" s="51"/>
      <c r="DU103" s="51"/>
      <c r="DV103" s="51"/>
      <c r="DW103" s="51"/>
      <c r="DX103" s="51"/>
      <c r="DY103" s="51"/>
      <c r="DZ103" s="51"/>
      <c r="EA103" s="51"/>
      <c r="EB103" s="51"/>
      <c r="EC103" s="51"/>
      <c r="ED103" s="51"/>
      <c r="EE103" s="51"/>
      <c r="EF103" s="51"/>
      <c r="EG103" s="51"/>
      <c r="EH103" s="52"/>
    </row>
    <row r="104" spans="1:138" s="5" customFormat="1" ht="84" customHeight="1">
      <c r="A104" s="6"/>
      <c r="B104" s="113" t="s">
        <v>63</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7"/>
      <c r="AE104" s="114"/>
      <c r="AF104" s="115"/>
      <c r="AG104" s="115"/>
      <c r="AH104" s="115"/>
      <c r="AI104" s="115"/>
      <c r="AJ104" s="115"/>
      <c r="AK104" s="115"/>
      <c r="AL104" s="115"/>
      <c r="AM104" s="115"/>
      <c r="AN104" s="115"/>
      <c r="AO104" s="115"/>
      <c r="AP104" s="115"/>
      <c r="AQ104" s="115"/>
      <c r="AR104" s="115"/>
      <c r="AS104" s="115"/>
      <c r="AT104" s="116"/>
      <c r="AU104" s="66" t="s">
        <v>20</v>
      </c>
      <c r="AV104" s="67"/>
      <c r="AW104" s="67"/>
      <c r="AX104" s="67"/>
      <c r="AY104" s="67"/>
      <c r="AZ104" s="67"/>
      <c r="BA104" s="67"/>
      <c r="BB104" s="67"/>
      <c r="BC104" s="67"/>
      <c r="BD104" s="67"/>
      <c r="BE104" s="67"/>
      <c r="BF104" s="67"/>
      <c r="BG104" s="67"/>
      <c r="BH104" s="67"/>
      <c r="BI104" s="68"/>
      <c r="BJ104" s="107"/>
      <c r="BK104" s="108"/>
      <c r="BL104" s="108"/>
      <c r="BM104" s="108"/>
      <c r="BN104" s="108"/>
      <c r="BO104" s="108"/>
      <c r="BP104" s="108"/>
      <c r="BQ104" s="108"/>
      <c r="BR104" s="108"/>
      <c r="BS104" s="108"/>
      <c r="BT104" s="108"/>
      <c r="BU104" s="109"/>
      <c r="BV104" s="110"/>
      <c r="BW104" s="111"/>
      <c r="BX104" s="111"/>
      <c r="BY104" s="111"/>
      <c r="BZ104" s="111"/>
      <c r="CA104" s="111"/>
      <c r="CB104" s="111"/>
      <c r="CC104" s="111"/>
      <c r="CD104" s="111"/>
      <c r="CE104" s="111"/>
      <c r="CF104" s="111"/>
      <c r="CG104" s="112"/>
      <c r="CH104" s="110"/>
      <c r="CI104" s="111"/>
      <c r="CJ104" s="111"/>
      <c r="CK104" s="111"/>
      <c r="CL104" s="111"/>
      <c r="CM104" s="111"/>
      <c r="CN104" s="111"/>
      <c r="CO104" s="111"/>
      <c r="CP104" s="111"/>
      <c r="CQ104" s="111"/>
      <c r="CR104" s="111"/>
      <c r="CS104" s="112"/>
      <c r="CT104" s="110"/>
      <c r="CU104" s="111"/>
      <c r="CV104" s="111"/>
      <c r="CW104" s="111"/>
      <c r="CX104" s="111"/>
      <c r="CY104" s="111"/>
      <c r="CZ104" s="111"/>
      <c r="DA104" s="111"/>
      <c r="DB104" s="111"/>
      <c r="DC104" s="111"/>
      <c r="DD104" s="111"/>
      <c r="DE104" s="112"/>
      <c r="DF104" s="110"/>
      <c r="DG104" s="111"/>
      <c r="DH104" s="111"/>
      <c r="DI104" s="111"/>
      <c r="DJ104" s="111"/>
      <c r="DK104" s="111"/>
      <c r="DL104" s="111"/>
      <c r="DM104" s="111"/>
      <c r="DN104" s="111"/>
      <c r="DO104" s="111"/>
      <c r="DP104" s="111"/>
      <c r="DQ104" s="112"/>
      <c r="DR104" s="50"/>
      <c r="DS104" s="51"/>
      <c r="DT104" s="51"/>
      <c r="DU104" s="51"/>
      <c r="DV104" s="51"/>
      <c r="DW104" s="51"/>
      <c r="DX104" s="51"/>
      <c r="DY104" s="51"/>
      <c r="DZ104" s="51"/>
      <c r="EA104" s="51"/>
      <c r="EB104" s="51"/>
      <c r="EC104" s="51"/>
      <c r="ED104" s="51"/>
      <c r="EE104" s="51"/>
      <c r="EF104" s="51"/>
      <c r="EG104" s="51"/>
      <c r="EH104" s="52"/>
    </row>
    <row r="105" spans="1:138" s="5" customFormat="1" ht="44.25" customHeight="1">
      <c r="A105" s="6"/>
      <c r="B105" s="113" t="s">
        <v>64</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7"/>
      <c r="AE105" s="114"/>
      <c r="AF105" s="115"/>
      <c r="AG105" s="115"/>
      <c r="AH105" s="115"/>
      <c r="AI105" s="115"/>
      <c r="AJ105" s="115"/>
      <c r="AK105" s="115"/>
      <c r="AL105" s="115"/>
      <c r="AM105" s="115"/>
      <c r="AN105" s="115"/>
      <c r="AO105" s="115"/>
      <c r="AP105" s="115"/>
      <c r="AQ105" s="115"/>
      <c r="AR105" s="115"/>
      <c r="AS105" s="115"/>
      <c r="AT105" s="116"/>
      <c r="AU105" s="66" t="s">
        <v>20</v>
      </c>
      <c r="AV105" s="67"/>
      <c r="AW105" s="67"/>
      <c r="AX105" s="67"/>
      <c r="AY105" s="67"/>
      <c r="AZ105" s="67"/>
      <c r="BA105" s="67"/>
      <c r="BB105" s="67"/>
      <c r="BC105" s="67"/>
      <c r="BD105" s="67"/>
      <c r="BE105" s="67"/>
      <c r="BF105" s="67"/>
      <c r="BG105" s="67"/>
      <c r="BH105" s="67"/>
      <c r="BI105" s="68"/>
      <c r="BJ105" s="107"/>
      <c r="BK105" s="108"/>
      <c r="BL105" s="108"/>
      <c r="BM105" s="108"/>
      <c r="BN105" s="108"/>
      <c r="BO105" s="108"/>
      <c r="BP105" s="108"/>
      <c r="BQ105" s="108"/>
      <c r="BR105" s="108"/>
      <c r="BS105" s="108"/>
      <c r="BT105" s="108"/>
      <c r="BU105" s="109"/>
      <c r="BV105" s="110"/>
      <c r="BW105" s="111"/>
      <c r="BX105" s="111"/>
      <c r="BY105" s="111"/>
      <c r="BZ105" s="111"/>
      <c r="CA105" s="111"/>
      <c r="CB105" s="111"/>
      <c r="CC105" s="111"/>
      <c r="CD105" s="111"/>
      <c r="CE105" s="111"/>
      <c r="CF105" s="111"/>
      <c r="CG105" s="112"/>
      <c r="CH105" s="110"/>
      <c r="CI105" s="111"/>
      <c r="CJ105" s="111"/>
      <c r="CK105" s="111"/>
      <c r="CL105" s="111"/>
      <c r="CM105" s="111"/>
      <c r="CN105" s="111"/>
      <c r="CO105" s="111"/>
      <c r="CP105" s="111"/>
      <c r="CQ105" s="111"/>
      <c r="CR105" s="111"/>
      <c r="CS105" s="112"/>
      <c r="CT105" s="110"/>
      <c r="CU105" s="111"/>
      <c r="CV105" s="111"/>
      <c r="CW105" s="111"/>
      <c r="CX105" s="111"/>
      <c r="CY105" s="111"/>
      <c r="CZ105" s="111"/>
      <c r="DA105" s="111"/>
      <c r="DB105" s="111"/>
      <c r="DC105" s="111"/>
      <c r="DD105" s="111"/>
      <c r="DE105" s="112"/>
      <c r="DF105" s="110"/>
      <c r="DG105" s="111"/>
      <c r="DH105" s="111"/>
      <c r="DI105" s="111"/>
      <c r="DJ105" s="111"/>
      <c r="DK105" s="111"/>
      <c r="DL105" s="111"/>
      <c r="DM105" s="111"/>
      <c r="DN105" s="111"/>
      <c r="DO105" s="111"/>
      <c r="DP105" s="111"/>
      <c r="DQ105" s="112"/>
      <c r="DR105" s="53"/>
      <c r="DS105" s="54"/>
      <c r="DT105" s="54"/>
      <c r="DU105" s="54"/>
      <c r="DV105" s="54"/>
      <c r="DW105" s="54"/>
      <c r="DX105" s="54"/>
      <c r="DY105" s="54"/>
      <c r="DZ105" s="54"/>
      <c r="EA105" s="54"/>
      <c r="EB105" s="54"/>
      <c r="EC105" s="54"/>
      <c r="ED105" s="54"/>
      <c r="EE105" s="54"/>
      <c r="EF105" s="54"/>
      <c r="EG105" s="54"/>
      <c r="EH105" s="55"/>
    </row>
    <row r="106" spans="1:137" ht="1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27"/>
      <c r="AV106" s="27"/>
      <c r="AW106" s="27"/>
      <c r="AX106" s="27"/>
      <c r="AY106" s="27"/>
      <c r="AZ106" s="27"/>
      <c r="BA106" s="27"/>
      <c r="BB106" s="27"/>
      <c r="BC106" s="27"/>
      <c r="BD106" s="27"/>
      <c r="BE106" s="27"/>
      <c r="BF106" s="27"/>
      <c r="BG106" s="27"/>
      <c r="BH106" s="27"/>
      <c r="BI106" s="33"/>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4"/>
      <c r="DS106" s="4"/>
      <c r="DT106" s="4"/>
      <c r="DU106" s="4"/>
      <c r="DV106" s="4"/>
      <c r="DW106" s="4"/>
      <c r="DX106" s="4"/>
      <c r="DY106" s="4"/>
      <c r="DZ106" s="4"/>
      <c r="EA106" s="4"/>
      <c r="EB106" s="4"/>
      <c r="EC106" s="4"/>
      <c r="ED106" s="4"/>
      <c r="EE106" s="4"/>
      <c r="EF106" s="4"/>
      <c r="EG106" s="4"/>
    </row>
    <row r="107" spans="1:137" s="1" customFormat="1" ht="12.75">
      <c r="A107" s="15"/>
      <c r="B107" s="15"/>
      <c r="C107" s="15"/>
      <c r="D107" s="15"/>
      <c r="E107" s="15"/>
      <c r="F107" s="15" t="s">
        <v>0</v>
      </c>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28"/>
      <c r="AV107" s="28"/>
      <c r="AW107" s="28"/>
      <c r="AX107" s="28"/>
      <c r="AY107" s="28"/>
      <c r="AZ107" s="28"/>
      <c r="BA107" s="28"/>
      <c r="BB107" s="28"/>
      <c r="BC107" s="28"/>
      <c r="BD107" s="28"/>
      <c r="BE107" s="28"/>
      <c r="BF107" s="28"/>
      <c r="BG107" s="28"/>
      <c r="BH107" s="28"/>
      <c r="BI107" s="35"/>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15"/>
      <c r="DS107" s="15"/>
      <c r="DT107" s="15"/>
      <c r="DU107" s="15"/>
      <c r="DV107" s="15"/>
      <c r="DW107" s="15"/>
      <c r="DX107" s="15"/>
      <c r="DY107" s="15"/>
      <c r="DZ107" s="15"/>
      <c r="EA107" s="15"/>
      <c r="EB107" s="15"/>
      <c r="EC107" s="15"/>
      <c r="ED107" s="15"/>
      <c r="EE107" s="15"/>
      <c r="EF107" s="15"/>
      <c r="EG107" s="15"/>
    </row>
    <row r="108" spans="1:137" s="1" customFormat="1" ht="12.75">
      <c r="A108" s="16" t="s">
        <v>66</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28"/>
      <c r="AV108" s="28"/>
      <c r="AW108" s="28"/>
      <c r="AX108" s="28"/>
      <c r="AY108" s="28"/>
      <c r="AZ108" s="28"/>
      <c r="BA108" s="28"/>
      <c r="BB108" s="28"/>
      <c r="BC108" s="28"/>
      <c r="BD108" s="28"/>
      <c r="BE108" s="28"/>
      <c r="BF108" s="28"/>
      <c r="BG108" s="28"/>
      <c r="BH108" s="28"/>
      <c r="BI108" s="35"/>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15"/>
      <c r="DS108" s="15"/>
      <c r="DT108" s="15"/>
      <c r="DU108" s="15"/>
      <c r="DV108" s="15"/>
      <c r="DW108" s="15"/>
      <c r="DX108" s="15"/>
      <c r="DY108" s="15"/>
      <c r="DZ108" s="15"/>
      <c r="EA108" s="15"/>
      <c r="EB108" s="15"/>
      <c r="EC108" s="15"/>
      <c r="ED108" s="15"/>
      <c r="EE108" s="15"/>
      <c r="EF108" s="15"/>
      <c r="EG108" s="15"/>
    </row>
  </sheetData>
  <sheetProtection/>
  <mergeCells count="570">
    <mergeCell ref="B21:AD21"/>
    <mergeCell ref="A5:EH5"/>
    <mergeCell ref="A6:EH6"/>
    <mergeCell ref="A7:EH7"/>
    <mergeCell ref="O10:DV10"/>
    <mergeCell ref="H11:BE11"/>
    <mergeCell ref="H12:BE12"/>
    <mergeCell ref="B17:AD17"/>
    <mergeCell ref="A13:BE13"/>
    <mergeCell ref="BJ15:BO15"/>
    <mergeCell ref="BP15:BU15"/>
    <mergeCell ref="CN21:DQ21"/>
    <mergeCell ref="AU20:BI20"/>
    <mergeCell ref="AU21:BI21"/>
    <mergeCell ref="B18:AD18"/>
    <mergeCell ref="B19:AD19"/>
    <mergeCell ref="B20:AD20"/>
    <mergeCell ref="BV15:CA15"/>
    <mergeCell ref="CB15:CG15"/>
    <mergeCell ref="CH15:CM15"/>
    <mergeCell ref="DR15:EH15"/>
    <mergeCell ref="AE17:AT17"/>
    <mergeCell ref="AU17:BI17"/>
    <mergeCell ref="BJ17:CM17"/>
    <mergeCell ref="CN17:DQ17"/>
    <mergeCell ref="DR56:EH56"/>
    <mergeCell ref="AE20:AT20"/>
    <mergeCell ref="BJ20:CM20"/>
    <mergeCell ref="CN20:DQ20"/>
    <mergeCell ref="AE21:AT21"/>
    <mergeCell ref="B53:AC53"/>
    <mergeCell ref="AE53:AT53"/>
    <mergeCell ref="AU53:BI53"/>
    <mergeCell ref="B54:AC54"/>
    <mergeCell ref="AE54:AT54"/>
    <mergeCell ref="AU54:BI54"/>
    <mergeCell ref="B55:AC55"/>
    <mergeCell ref="AE55:AT55"/>
    <mergeCell ref="AU55:BI55"/>
    <mergeCell ref="B56:AC56"/>
    <mergeCell ref="AE56:AT56"/>
    <mergeCell ref="AU56:BI56"/>
    <mergeCell ref="BJ69:DQ69"/>
    <mergeCell ref="BJ72:DQ72"/>
    <mergeCell ref="DR58:EH58"/>
    <mergeCell ref="B59:AC59"/>
    <mergeCell ref="AE59:AT59"/>
    <mergeCell ref="AU59:BI59"/>
    <mergeCell ref="DR59:EH59"/>
    <mergeCell ref="AE58:AT58"/>
    <mergeCell ref="AU58:BI58"/>
    <mergeCell ref="DR60:EH60"/>
    <mergeCell ref="B61:AC61"/>
    <mergeCell ref="AE61:AT61"/>
    <mergeCell ref="AU61:BI61"/>
    <mergeCell ref="DR61:EH61"/>
    <mergeCell ref="BJ68:DQ68"/>
    <mergeCell ref="B60:AC60"/>
    <mergeCell ref="AE60:AT60"/>
    <mergeCell ref="AU60:BI60"/>
    <mergeCell ref="B62:AC62"/>
    <mergeCell ref="AE62:AT62"/>
    <mergeCell ref="AU62:BI62"/>
    <mergeCell ref="DR62:EH62"/>
    <mergeCell ref="B63:AC67"/>
    <mergeCell ref="AF63:AT63"/>
    <mergeCell ref="AU63:BI63"/>
    <mergeCell ref="DR64:EH64"/>
    <mergeCell ref="AF65:AT65"/>
    <mergeCell ref="AU65:BI65"/>
    <mergeCell ref="DR65:EH65"/>
    <mergeCell ref="DR63:EH63"/>
    <mergeCell ref="AF64:AT64"/>
    <mergeCell ref="AU64:BI64"/>
    <mergeCell ref="AF69:AT69"/>
    <mergeCell ref="AU69:BI69"/>
    <mergeCell ref="DR69:EH69"/>
    <mergeCell ref="AF70:AT70"/>
    <mergeCell ref="DR66:EH66"/>
    <mergeCell ref="AF67:AT67"/>
    <mergeCell ref="AU67:BI67"/>
    <mergeCell ref="DR67:EH67"/>
    <mergeCell ref="AF66:AT66"/>
    <mergeCell ref="AU66:BI66"/>
    <mergeCell ref="AU70:BI70"/>
    <mergeCell ref="DR70:EH70"/>
    <mergeCell ref="AF71:AT71"/>
    <mergeCell ref="AU71:BI71"/>
    <mergeCell ref="DR71:EH71"/>
    <mergeCell ref="BJ70:DQ70"/>
    <mergeCell ref="BJ71:DQ71"/>
    <mergeCell ref="DF66:DQ66"/>
    <mergeCell ref="AF72:AT72"/>
    <mergeCell ref="AU72:BI72"/>
    <mergeCell ref="DR72:EH72"/>
    <mergeCell ref="B73:AC73"/>
    <mergeCell ref="AE73:AT73"/>
    <mergeCell ref="AU73:BI73"/>
    <mergeCell ref="B68:AC72"/>
    <mergeCell ref="AF68:AT68"/>
    <mergeCell ref="AU68:BI68"/>
    <mergeCell ref="DR68:EH68"/>
    <mergeCell ref="DR75:EH75"/>
    <mergeCell ref="B76:AC77"/>
    <mergeCell ref="AF76:AT76"/>
    <mergeCell ref="AU76:BI76"/>
    <mergeCell ref="DR73:EH73"/>
    <mergeCell ref="B74:AC74"/>
    <mergeCell ref="AE74:AT74"/>
    <mergeCell ref="AU74:BI74"/>
    <mergeCell ref="DR74:EH74"/>
    <mergeCell ref="BJ77:BU77"/>
    <mergeCell ref="AF79:AT79"/>
    <mergeCell ref="AU79:BI79"/>
    <mergeCell ref="AF77:AT77"/>
    <mergeCell ref="AU77:BI77"/>
    <mergeCell ref="B75:AC75"/>
    <mergeCell ref="AE75:AT75"/>
    <mergeCell ref="AU75:BI75"/>
    <mergeCell ref="B81:AC81"/>
    <mergeCell ref="AE81:AT81"/>
    <mergeCell ref="AU81:BI81"/>
    <mergeCell ref="DR76:EH82"/>
    <mergeCell ref="B80:AC80"/>
    <mergeCell ref="AE80:AT80"/>
    <mergeCell ref="AU80:BI80"/>
    <mergeCell ref="B78:AC79"/>
    <mergeCell ref="AF78:AT78"/>
    <mergeCell ref="AU78:BI78"/>
    <mergeCell ref="B82:AC82"/>
    <mergeCell ref="AE82:AT82"/>
    <mergeCell ref="AU82:BI82"/>
    <mergeCell ref="B83:AC84"/>
    <mergeCell ref="AF83:AT83"/>
    <mergeCell ref="AU83:BI83"/>
    <mergeCell ref="B85:AC86"/>
    <mergeCell ref="AF85:AT85"/>
    <mergeCell ref="AU85:BI85"/>
    <mergeCell ref="AF86:AT86"/>
    <mergeCell ref="AU86:BI86"/>
    <mergeCell ref="AF84:AT84"/>
    <mergeCell ref="AU84:BI84"/>
    <mergeCell ref="AE89:AT89"/>
    <mergeCell ref="AU89:BI89"/>
    <mergeCell ref="AF88:AT88"/>
    <mergeCell ref="AU88:BI88"/>
    <mergeCell ref="B87:AC88"/>
    <mergeCell ref="AF87:AT87"/>
    <mergeCell ref="AU87:BI87"/>
    <mergeCell ref="CT105:DE105"/>
    <mergeCell ref="DF105:DQ105"/>
    <mergeCell ref="AF92:AT92"/>
    <mergeCell ref="AU92:BI92"/>
    <mergeCell ref="B90:AC90"/>
    <mergeCell ref="AE90:AT90"/>
    <mergeCell ref="AU90:BI90"/>
    <mergeCell ref="B91:AC92"/>
    <mergeCell ref="AF91:AT91"/>
    <mergeCell ref="AU91:BI91"/>
    <mergeCell ref="BJ105:BU105"/>
    <mergeCell ref="BV105:CG105"/>
    <mergeCell ref="CH105:CS105"/>
    <mergeCell ref="B93:AC94"/>
    <mergeCell ref="AF93:AT93"/>
    <mergeCell ref="AU93:BI93"/>
    <mergeCell ref="AF94:AT94"/>
    <mergeCell ref="AU94:BI94"/>
    <mergeCell ref="BJ104:BU104"/>
    <mergeCell ref="BV104:CG104"/>
    <mergeCell ref="CH104:CS104"/>
    <mergeCell ref="CT104:DE104"/>
    <mergeCell ref="DF104:DQ104"/>
    <mergeCell ref="B95:AC95"/>
    <mergeCell ref="AE95:AT95"/>
    <mergeCell ref="AU95:BI95"/>
    <mergeCell ref="B97:AC97"/>
    <mergeCell ref="AE97:AT97"/>
    <mergeCell ref="AU97:BI97"/>
    <mergeCell ref="BJ103:BU103"/>
    <mergeCell ref="DF65:DQ65"/>
    <mergeCell ref="CT103:DE103"/>
    <mergeCell ref="DF103:DQ103"/>
    <mergeCell ref="B96:AC96"/>
    <mergeCell ref="AE96:AT96"/>
    <mergeCell ref="AU96:BI96"/>
    <mergeCell ref="B89:AC89"/>
    <mergeCell ref="B98:AC99"/>
    <mergeCell ref="AF98:AT98"/>
    <mergeCell ref="AU98:BI98"/>
    <mergeCell ref="BV103:CG103"/>
    <mergeCell ref="CH103:CS103"/>
    <mergeCell ref="AF99:AT99"/>
    <mergeCell ref="AU99:BI99"/>
    <mergeCell ref="BJ102:BU102"/>
    <mergeCell ref="BV102:CG102"/>
    <mergeCell ref="CH102:CS102"/>
    <mergeCell ref="AU103:BI103"/>
    <mergeCell ref="CT102:DE102"/>
    <mergeCell ref="B100:AC101"/>
    <mergeCell ref="AF100:AT100"/>
    <mergeCell ref="AU100:BI100"/>
    <mergeCell ref="AF101:AT101"/>
    <mergeCell ref="AU101:BI101"/>
    <mergeCell ref="CT101:DE101"/>
    <mergeCell ref="BJ100:BU100"/>
    <mergeCell ref="BV100:CG100"/>
    <mergeCell ref="DF101:DQ101"/>
    <mergeCell ref="B102:AC103"/>
    <mergeCell ref="AF102:AT102"/>
    <mergeCell ref="AU102:BI102"/>
    <mergeCell ref="CH100:CS100"/>
    <mergeCell ref="CT100:DE100"/>
    <mergeCell ref="DF100:DQ100"/>
    <mergeCell ref="BJ101:BU101"/>
    <mergeCell ref="BV101:CG101"/>
    <mergeCell ref="CH101:CS101"/>
    <mergeCell ref="DF98:DQ98"/>
    <mergeCell ref="BJ99:BU99"/>
    <mergeCell ref="BV99:CG99"/>
    <mergeCell ref="CH99:CS99"/>
    <mergeCell ref="CT99:DE99"/>
    <mergeCell ref="DF99:DQ99"/>
    <mergeCell ref="DF102:DQ102"/>
    <mergeCell ref="DF15:DK15"/>
    <mergeCell ref="DL15:DQ15"/>
    <mergeCell ref="CT65:DE65"/>
    <mergeCell ref="BJ98:BU98"/>
    <mergeCell ref="B104:AC104"/>
    <mergeCell ref="AE104:AT104"/>
    <mergeCell ref="AU104:BI104"/>
    <mergeCell ref="CT66:DE66"/>
    <mergeCell ref="CT67:DE67"/>
    <mergeCell ref="B105:AC105"/>
    <mergeCell ref="AE105:AT105"/>
    <mergeCell ref="AU105:BI105"/>
    <mergeCell ref="CN15:CS15"/>
    <mergeCell ref="CT15:CY15"/>
    <mergeCell ref="CZ15:DE15"/>
    <mergeCell ref="BV98:CG98"/>
    <mergeCell ref="CH98:CS98"/>
    <mergeCell ref="CT98:DE98"/>
    <mergeCell ref="AF103:AT103"/>
    <mergeCell ref="BJ97:BU97"/>
    <mergeCell ref="BV97:CG97"/>
    <mergeCell ref="CH97:CS97"/>
    <mergeCell ref="CT97:DE97"/>
    <mergeCell ref="DF97:DQ97"/>
    <mergeCell ref="BJ56:DQ56"/>
    <mergeCell ref="CH57:CS57"/>
    <mergeCell ref="CT57:DE57"/>
    <mergeCell ref="DF57:DQ57"/>
    <mergeCell ref="CT63:DE63"/>
    <mergeCell ref="BJ95:BU95"/>
    <mergeCell ref="BV95:CG95"/>
    <mergeCell ref="CH95:CS95"/>
    <mergeCell ref="CT95:DE95"/>
    <mergeCell ref="DF95:DQ95"/>
    <mergeCell ref="BJ96:BU96"/>
    <mergeCell ref="BV96:CG96"/>
    <mergeCell ref="CH96:CS96"/>
    <mergeCell ref="CT96:DE96"/>
    <mergeCell ref="DF96:DQ96"/>
    <mergeCell ref="BJ93:BU93"/>
    <mergeCell ref="BV93:CG93"/>
    <mergeCell ref="CH93:CS93"/>
    <mergeCell ref="CT93:DE93"/>
    <mergeCell ref="DF93:DQ93"/>
    <mergeCell ref="BJ94:BU94"/>
    <mergeCell ref="BV94:CG94"/>
    <mergeCell ref="CH94:CS94"/>
    <mergeCell ref="CT94:DE94"/>
    <mergeCell ref="DF94:DQ94"/>
    <mergeCell ref="CH63:CS63"/>
    <mergeCell ref="CH64:CS64"/>
    <mergeCell ref="CH65:CS65"/>
    <mergeCell ref="CH66:CS66"/>
    <mergeCell ref="CH67:CS67"/>
    <mergeCell ref="BJ73:DQ73"/>
    <mergeCell ref="CT64:DE64"/>
    <mergeCell ref="DF63:DQ63"/>
    <mergeCell ref="DF64:DQ64"/>
    <mergeCell ref="DF67:DQ67"/>
    <mergeCell ref="BJ92:BU92"/>
    <mergeCell ref="BV92:CG92"/>
    <mergeCell ref="CH92:CS92"/>
    <mergeCell ref="CT92:DE92"/>
    <mergeCell ref="BV64:CG64"/>
    <mergeCell ref="BV65:CG65"/>
    <mergeCell ref="BV66:CG66"/>
    <mergeCell ref="BV67:CG67"/>
    <mergeCell ref="BJ74:DQ74"/>
    <mergeCell ref="DF92:DQ92"/>
    <mergeCell ref="BJ91:BU91"/>
    <mergeCell ref="BV91:CG91"/>
    <mergeCell ref="CH91:CS91"/>
    <mergeCell ref="CT91:DE91"/>
    <mergeCell ref="DF91:DQ91"/>
    <mergeCell ref="BJ75:DQ75"/>
    <mergeCell ref="BJ89:BU89"/>
    <mergeCell ref="BV89:CG89"/>
    <mergeCell ref="CH89:CS89"/>
    <mergeCell ref="CT89:DE89"/>
    <mergeCell ref="DF89:DQ89"/>
    <mergeCell ref="BJ90:BU90"/>
    <mergeCell ref="BV90:CG90"/>
    <mergeCell ref="CH90:CS90"/>
    <mergeCell ref="CT90:DE90"/>
    <mergeCell ref="DF90:DQ90"/>
    <mergeCell ref="BJ87:BU87"/>
    <mergeCell ref="BV87:CG87"/>
    <mergeCell ref="CH87:CS87"/>
    <mergeCell ref="CT87:DE87"/>
    <mergeCell ref="DF87:DQ87"/>
    <mergeCell ref="BJ88:BU88"/>
    <mergeCell ref="BV88:CG88"/>
    <mergeCell ref="CH88:CS88"/>
    <mergeCell ref="CT88:DE88"/>
    <mergeCell ref="DF88:DQ88"/>
    <mergeCell ref="BJ85:BU85"/>
    <mergeCell ref="BV85:CG85"/>
    <mergeCell ref="CH85:CS85"/>
    <mergeCell ref="CT85:DE85"/>
    <mergeCell ref="DF85:DQ85"/>
    <mergeCell ref="BJ86:BU86"/>
    <mergeCell ref="BV86:CG86"/>
    <mergeCell ref="CH86:CS86"/>
    <mergeCell ref="CT86:DE86"/>
    <mergeCell ref="DF86:DQ86"/>
    <mergeCell ref="BJ83:BU83"/>
    <mergeCell ref="BV83:CG83"/>
    <mergeCell ref="CH83:CS83"/>
    <mergeCell ref="CT83:DE83"/>
    <mergeCell ref="DF83:DQ83"/>
    <mergeCell ref="BJ84:BU84"/>
    <mergeCell ref="BV84:CG84"/>
    <mergeCell ref="CH84:CS84"/>
    <mergeCell ref="CT84:DE84"/>
    <mergeCell ref="DF84:DQ84"/>
    <mergeCell ref="BJ81:BU81"/>
    <mergeCell ref="BV81:CG81"/>
    <mergeCell ref="CH81:CS81"/>
    <mergeCell ref="CT81:DE81"/>
    <mergeCell ref="DF81:DQ81"/>
    <mergeCell ref="BJ82:BU82"/>
    <mergeCell ref="BV82:CG82"/>
    <mergeCell ref="CH82:CS82"/>
    <mergeCell ref="CT82:DE82"/>
    <mergeCell ref="DF82:DQ82"/>
    <mergeCell ref="BJ79:BU79"/>
    <mergeCell ref="BV79:CG79"/>
    <mergeCell ref="CH79:CS79"/>
    <mergeCell ref="CT79:DE79"/>
    <mergeCell ref="DF79:DQ79"/>
    <mergeCell ref="BJ80:BU80"/>
    <mergeCell ref="BV80:CG80"/>
    <mergeCell ref="CH80:CS80"/>
    <mergeCell ref="CT80:DE80"/>
    <mergeCell ref="DF80:DQ80"/>
    <mergeCell ref="BV77:CG77"/>
    <mergeCell ref="CH77:CS77"/>
    <mergeCell ref="CT77:DE77"/>
    <mergeCell ref="DF77:DQ77"/>
    <mergeCell ref="BJ78:BU78"/>
    <mergeCell ref="BV78:CG78"/>
    <mergeCell ref="CH78:CS78"/>
    <mergeCell ref="CT78:DE78"/>
    <mergeCell ref="DF78:DQ78"/>
    <mergeCell ref="BJ21:CM21"/>
    <mergeCell ref="BJ76:BU76"/>
    <mergeCell ref="BV76:CG76"/>
    <mergeCell ref="CH76:CS76"/>
    <mergeCell ref="CT76:DE76"/>
    <mergeCell ref="DF76:DQ76"/>
    <mergeCell ref="BJ22:CM22"/>
    <mergeCell ref="CN22:DQ22"/>
    <mergeCell ref="BJ23:CM23"/>
    <mergeCell ref="CN23:DQ23"/>
    <mergeCell ref="AE19:AT19"/>
    <mergeCell ref="AU18:BI18"/>
    <mergeCell ref="BJ16:CM16"/>
    <mergeCell ref="CN16:DQ16"/>
    <mergeCell ref="BJ19:CM19"/>
    <mergeCell ref="CN19:DQ19"/>
    <mergeCell ref="AE23:AT23"/>
    <mergeCell ref="AE25:AT25"/>
    <mergeCell ref="DR16:EH55"/>
    <mergeCell ref="A15:AD16"/>
    <mergeCell ref="AE15:AT16"/>
    <mergeCell ref="AU15:BI16"/>
    <mergeCell ref="AE18:AT18"/>
    <mergeCell ref="AU19:BI19"/>
    <mergeCell ref="BJ18:CM18"/>
    <mergeCell ref="CN18:DQ18"/>
    <mergeCell ref="AU22:BI22"/>
    <mergeCell ref="AU23:BI23"/>
    <mergeCell ref="AU25:BI25"/>
    <mergeCell ref="B24:AD24"/>
    <mergeCell ref="AU24:BI24"/>
    <mergeCell ref="AE24:AT24"/>
    <mergeCell ref="B22:AD22"/>
    <mergeCell ref="B23:AD23"/>
    <mergeCell ref="B25:AD25"/>
    <mergeCell ref="AE22:AT22"/>
    <mergeCell ref="BJ24:CM24"/>
    <mergeCell ref="CN24:DQ24"/>
    <mergeCell ref="BJ25:CM25"/>
    <mergeCell ref="CN25:DQ25"/>
    <mergeCell ref="AE26:AT26"/>
    <mergeCell ref="AE27:AT27"/>
    <mergeCell ref="AU26:BI26"/>
    <mergeCell ref="AU27:BI27"/>
    <mergeCell ref="BJ26:CM26"/>
    <mergeCell ref="CN26:DQ26"/>
    <mergeCell ref="BJ27:CM27"/>
    <mergeCell ref="CN27:DQ27"/>
    <mergeCell ref="BJ28:CM28"/>
    <mergeCell ref="CN28:DQ28"/>
    <mergeCell ref="BJ29:CM29"/>
    <mergeCell ref="CN29:DQ29"/>
    <mergeCell ref="AE28:AT28"/>
    <mergeCell ref="AU28:BI28"/>
    <mergeCell ref="AU29:BI29"/>
    <mergeCell ref="AU30:BI30"/>
    <mergeCell ref="AE29:AT29"/>
    <mergeCell ref="AE30:AT30"/>
    <mergeCell ref="BJ30:CM30"/>
    <mergeCell ref="CN30:DQ30"/>
    <mergeCell ref="BJ31:CM31"/>
    <mergeCell ref="CN31:DQ31"/>
    <mergeCell ref="BJ32:CM32"/>
    <mergeCell ref="CN32:DQ32"/>
    <mergeCell ref="BJ33:CM33"/>
    <mergeCell ref="CN33:DQ33"/>
    <mergeCell ref="BJ34:CM34"/>
    <mergeCell ref="CN34:DQ34"/>
    <mergeCell ref="BJ35:CM35"/>
    <mergeCell ref="CN35:DQ35"/>
    <mergeCell ref="BJ42:CM42"/>
    <mergeCell ref="CN42:DQ42"/>
    <mergeCell ref="AE31:AT31"/>
    <mergeCell ref="AU31:BI31"/>
    <mergeCell ref="AU32:BI32"/>
    <mergeCell ref="AU33:BI33"/>
    <mergeCell ref="AU34:BI34"/>
    <mergeCell ref="AE32:AT32"/>
    <mergeCell ref="AE33:AT33"/>
    <mergeCell ref="AE34:AT34"/>
    <mergeCell ref="AE35:AT35"/>
    <mergeCell ref="AU35:BI35"/>
    <mergeCell ref="AU36:BI36"/>
    <mergeCell ref="AE36:AT36"/>
    <mergeCell ref="AE37:AT37"/>
    <mergeCell ref="AE38:AT38"/>
    <mergeCell ref="AE39:AT39"/>
    <mergeCell ref="AE40:AT40"/>
    <mergeCell ref="AE41:AT41"/>
    <mergeCell ref="AE42:AT42"/>
    <mergeCell ref="AU37:BI37"/>
    <mergeCell ref="AU38:BI38"/>
    <mergeCell ref="AU39:BI39"/>
    <mergeCell ref="AU40:BI40"/>
    <mergeCell ref="AU41:BI41"/>
    <mergeCell ref="AU42:BI42"/>
    <mergeCell ref="BJ36:CM36"/>
    <mergeCell ref="CN36:DQ36"/>
    <mergeCell ref="BJ37:CM37"/>
    <mergeCell ref="CN37:DQ37"/>
    <mergeCell ref="BJ38:CM38"/>
    <mergeCell ref="CN38:DQ38"/>
    <mergeCell ref="BJ39:CM39"/>
    <mergeCell ref="CN39:DQ39"/>
    <mergeCell ref="BJ40:CM40"/>
    <mergeCell ref="CN40:DQ40"/>
    <mergeCell ref="BJ41:CM41"/>
    <mergeCell ref="CN41:DQ41"/>
    <mergeCell ref="BJ43:CM43"/>
    <mergeCell ref="CN43:DQ43"/>
    <mergeCell ref="AE44:AT44"/>
    <mergeCell ref="AE45:AT45"/>
    <mergeCell ref="AE46:AT46"/>
    <mergeCell ref="AE47:AT47"/>
    <mergeCell ref="BJ47:CM47"/>
    <mergeCell ref="CN47:DQ47"/>
    <mergeCell ref="AE43:AT43"/>
    <mergeCell ref="AU43:BI43"/>
    <mergeCell ref="AE48:AT48"/>
    <mergeCell ref="AE49:AT49"/>
    <mergeCell ref="AE50:AT50"/>
    <mergeCell ref="AE51:AT51"/>
    <mergeCell ref="AE52:AT52"/>
    <mergeCell ref="AU44:BI44"/>
    <mergeCell ref="AU45:BI45"/>
    <mergeCell ref="AU46:BI46"/>
    <mergeCell ref="AU47:BI47"/>
    <mergeCell ref="AU48:BI48"/>
    <mergeCell ref="AU49:BI49"/>
    <mergeCell ref="AU50:BI50"/>
    <mergeCell ref="AU51:BI51"/>
    <mergeCell ref="AU52:BI52"/>
    <mergeCell ref="BJ44:CM44"/>
    <mergeCell ref="CN44:DQ44"/>
    <mergeCell ref="BJ45:CM45"/>
    <mergeCell ref="CN45:DQ45"/>
    <mergeCell ref="BJ46:CM46"/>
    <mergeCell ref="CN46:DQ46"/>
    <mergeCell ref="BJ48:CM48"/>
    <mergeCell ref="CN48:DQ48"/>
    <mergeCell ref="BJ49:CM49"/>
    <mergeCell ref="CN49:DQ49"/>
    <mergeCell ref="BJ50:CM50"/>
    <mergeCell ref="CN50:DQ50"/>
    <mergeCell ref="B26:AD26"/>
    <mergeCell ref="B27:AD27"/>
    <mergeCell ref="B28:AD28"/>
    <mergeCell ref="B29:AD29"/>
    <mergeCell ref="B30:AD30"/>
    <mergeCell ref="B31:AD31"/>
    <mergeCell ref="B32:AD32"/>
    <mergeCell ref="B33:AD33"/>
    <mergeCell ref="B34:AD34"/>
    <mergeCell ref="B35:AD35"/>
    <mergeCell ref="B36:AD36"/>
    <mergeCell ref="B37:AD37"/>
    <mergeCell ref="B38:AD38"/>
    <mergeCell ref="B39:AD39"/>
    <mergeCell ref="B40:AD40"/>
    <mergeCell ref="B41:AD41"/>
    <mergeCell ref="B42:AD42"/>
    <mergeCell ref="B43:AD43"/>
    <mergeCell ref="B44:AD44"/>
    <mergeCell ref="B45:AD45"/>
    <mergeCell ref="B46:AD46"/>
    <mergeCell ref="B47:AD47"/>
    <mergeCell ref="B48:AD48"/>
    <mergeCell ref="B49:AD49"/>
    <mergeCell ref="B50:AD50"/>
    <mergeCell ref="B51:AD51"/>
    <mergeCell ref="B52:AD52"/>
    <mergeCell ref="BJ53:DQ53"/>
    <mergeCell ref="BJ54:DQ54"/>
    <mergeCell ref="BJ55:DQ55"/>
    <mergeCell ref="BJ51:CM51"/>
    <mergeCell ref="CN51:DQ51"/>
    <mergeCell ref="BJ52:CM52"/>
    <mergeCell ref="CN52:DQ52"/>
    <mergeCell ref="BJ60:DQ60"/>
    <mergeCell ref="BJ61:DQ61"/>
    <mergeCell ref="BJ59:DQ59"/>
    <mergeCell ref="BJ62:DQ62"/>
    <mergeCell ref="BJ57:BU57"/>
    <mergeCell ref="BV57:CG57"/>
    <mergeCell ref="B57:AD57"/>
    <mergeCell ref="AE57:AT57"/>
    <mergeCell ref="AU57:BI57"/>
    <mergeCell ref="DR57:EH57"/>
    <mergeCell ref="BJ58:BU58"/>
    <mergeCell ref="BV58:CG58"/>
    <mergeCell ref="CH58:CS58"/>
    <mergeCell ref="CT58:DE58"/>
    <mergeCell ref="DF58:DQ58"/>
    <mergeCell ref="DR83:EH90"/>
    <mergeCell ref="DR91:EH97"/>
    <mergeCell ref="DR98:EH105"/>
    <mergeCell ref="B58:AD58"/>
    <mergeCell ref="BJ63:BU63"/>
    <mergeCell ref="BJ64:BU64"/>
    <mergeCell ref="BJ65:BU65"/>
    <mergeCell ref="BJ66:BU66"/>
    <mergeCell ref="BJ67:BU67"/>
    <mergeCell ref="BV63:CG63"/>
  </mergeCells>
  <printOptions horizontalCentered="1"/>
  <pageMargins left="0.31496062992125984" right="0.31496062992125984" top="0.35433070866141736" bottom="0.35433070866141736" header="0.31496062992125984" footer="0.31496062992125984"/>
  <pageSetup fitToHeight="2" fitToWidth="1" horizontalDpi="600" verticalDpi="600" orientation="portrait" paperSize="9" scale="5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D71"/>
  <sheetViews>
    <sheetView zoomScalePageLayoutView="0" workbookViewId="0" topLeftCell="A1">
      <selection activeCell="BJ17" sqref="BJ17:CM17"/>
    </sheetView>
  </sheetViews>
  <sheetFormatPr defaultColWidth="0.875" defaultRowHeight="12.75"/>
  <cols>
    <col min="1" max="66" width="0.875" style="2" customWidth="1"/>
    <col min="67" max="67" width="4.875" style="2" customWidth="1"/>
    <col min="68" max="72" width="0.875" style="2" customWidth="1"/>
    <col min="73" max="73" width="4.875" style="2" customWidth="1"/>
    <col min="74" max="78" width="0.875" style="2" customWidth="1"/>
    <col min="79" max="79" width="4.875" style="2" customWidth="1"/>
    <col min="80" max="84" width="0.875" style="2" customWidth="1"/>
    <col min="85" max="85" width="4.875" style="2" customWidth="1"/>
    <col min="86" max="90" width="0.875" style="2" customWidth="1"/>
    <col min="91" max="91" width="4.875" style="2" customWidth="1"/>
    <col min="92" max="16384" width="0.875" style="2" customWidth="1"/>
  </cols>
  <sheetData>
    <row r="1" s="1" customFormat="1" ht="12" customHeight="1">
      <c r="BO1" s="1" t="s">
        <v>7</v>
      </c>
    </row>
    <row r="2" s="1" customFormat="1" ht="12" customHeight="1">
      <c r="BO2" s="1" t="s">
        <v>4</v>
      </c>
    </row>
    <row r="3" s="1" customFormat="1" ht="12" customHeight="1">
      <c r="BO3" s="1" t="s">
        <v>5</v>
      </c>
    </row>
    <row r="4" ht="18" customHeight="1"/>
    <row r="5" spans="1:108" s="3" customFormat="1" ht="14.25" customHeight="1">
      <c r="A5" s="137" t="s">
        <v>8</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row>
    <row r="6" spans="1:108" s="3" customFormat="1" ht="14.25" customHeight="1">
      <c r="A6" s="137" t="s">
        <v>9</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row>
    <row r="7" spans="1:108" s="3" customFormat="1" ht="14.25" customHeight="1">
      <c r="A7" s="137" t="s">
        <v>10</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row>
    <row r="8" ht="18" customHeight="1"/>
    <row r="9" spans="1:4" ht="15">
      <c r="A9" s="4" t="s">
        <v>11</v>
      </c>
      <c r="D9" s="4"/>
    </row>
    <row r="10" spans="1:96" ht="15">
      <c r="A10" s="4" t="s">
        <v>12</v>
      </c>
      <c r="D10" s="4"/>
      <c r="O10" s="167" t="s">
        <v>67</v>
      </c>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row>
    <row r="11" spans="1:57" ht="15">
      <c r="A11" s="4" t="s">
        <v>1</v>
      </c>
      <c r="D11" s="4"/>
      <c r="H11" s="139">
        <v>4909044901</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row>
    <row r="12" spans="1:57" ht="15">
      <c r="A12" s="4" t="s">
        <v>2</v>
      </c>
      <c r="D12" s="4"/>
      <c r="H12" s="140">
        <v>490901001</v>
      </c>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row>
    <row r="13" spans="1:57" ht="15">
      <c r="A13" s="141" t="s">
        <v>223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row>
    <row r="14" ht="15" customHeight="1"/>
    <row r="15" spans="1:108" s="5" customFormat="1" ht="30" customHeight="1">
      <c r="A15" s="126" t="s">
        <v>65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5"/>
      <c r="AE15" s="145" t="s">
        <v>13</v>
      </c>
      <c r="AF15" s="162"/>
      <c r="AG15" s="162"/>
      <c r="AH15" s="162"/>
      <c r="AI15" s="162"/>
      <c r="AJ15" s="162"/>
      <c r="AK15" s="162"/>
      <c r="AL15" s="162"/>
      <c r="AM15" s="162"/>
      <c r="AN15" s="162"/>
      <c r="AO15" s="162"/>
      <c r="AP15" s="162"/>
      <c r="AQ15" s="162"/>
      <c r="AR15" s="162"/>
      <c r="AS15" s="162"/>
      <c r="AT15" s="163"/>
      <c r="AU15" s="145" t="s">
        <v>6</v>
      </c>
      <c r="AV15" s="162"/>
      <c r="AW15" s="162"/>
      <c r="AX15" s="162"/>
      <c r="AY15" s="162"/>
      <c r="AZ15" s="162"/>
      <c r="BA15" s="162"/>
      <c r="BB15" s="162"/>
      <c r="BC15" s="162"/>
      <c r="BD15" s="162"/>
      <c r="BE15" s="162"/>
      <c r="BF15" s="162"/>
      <c r="BG15" s="162"/>
      <c r="BH15" s="162"/>
      <c r="BI15" s="163"/>
      <c r="BJ15" s="145" t="s">
        <v>14</v>
      </c>
      <c r="BK15" s="162"/>
      <c r="BL15" s="162"/>
      <c r="BM15" s="162"/>
      <c r="BN15" s="162"/>
      <c r="BO15" s="163"/>
      <c r="BP15" s="145" t="s">
        <v>15</v>
      </c>
      <c r="BQ15" s="162"/>
      <c r="BR15" s="162"/>
      <c r="BS15" s="162"/>
      <c r="BT15" s="162"/>
      <c r="BU15" s="163"/>
      <c r="BV15" s="145" t="s">
        <v>16</v>
      </c>
      <c r="BW15" s="162"/>
      <c r="BX15" s="162"/>
      <c r="BY15" s="162"/>
      <c r="BZ15" s="162"/>
      <c r="CA15" s="163"/>
      <c r="CB15" s="145" t="s">
        <v>17</v>
      </c>
      <c r="CC15" s="162"/>
      <c r="CD15" s="162"/>
      <c r="CE15" s="162"/>
      <c r="CF15" s="162"/>
      <c r="CG15" s="163"/>
      <c r="CH15" s="145" t="s">
        <v>18</v>
      </c>
      <c r="CI15" s="162"/>
      <c r="CJ15" s="162"/>
      <c r="CK15" s="162"/>
      <c r="CL15" s="162"/>
      <c r="CM15" s="163"/>
      <c r="CN15" s="145" t="s">
        <v>19</v>
      </c>
      <c r="CO15" s="162"/>
      <c r="CP15" s="162"/>
      <c r="CQ15" s="162"/>
      <c r="CR15" s="162"/>
      <c r="CS15" s="162"/>
      <c r="CT15" s="162"/>
      <c r="CU15" s="162"/>
      <c r="CV15" s="162"/>
      <c r="CW15" s="162"/>
      <c r="CX15" s="162"/>
      <c r="CY15" s="162"/>
      <c r="CZ15" s="162"/>
      <c r="DA15" s="162"/>
      <c r="DB15" s="162"/>
      <c r="DC15" s="162"/>
      <c r="DD15" s="163"/>
    </row>
    <row r="16" spans="1:108" s="5" customFormat="1" ht="15" customHeight="1">
      <c r="A16" s="6"/>
      <c r="B16" s="161" t="s">
        <v>21</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7"/>
      <c r="AE16" s="114"/>
      <c r="AF16" s="115"/>
      <c r="AG16" s="115"/>
      <c r="AH16" s="115"/>
      <c r="AI16" s="115"/>
      <c r="AJ16" s="115"/>
      <c r="AK16" s="115"/>
      <c r="AL16" s="115"/>
      <c r="AM16" s="115"/>
      <c r="AN16" s="115"/>
      <c r="AO16" s="115"/>
      <c r="AP16" s="115"/>
      <c r="AQ16" s="115"/>
      <c r="AR16" s="115"/>
      <c r="AS16" s="115"/>
      <c r="AT16" s="116"/>
      <c r="AU16" s="114" t="s">
        <v>20</v>
      </c>
      <c r="AV16" s="115"/>
      <c r="AW16" s="115"/>
      <c r="AX16" s="115"/>
      <c r="AY16" s="115"/>
      <c r="AZ16" s="115"/>
      <c r="BA16" s="115"/>
      <c r="BB16" s="115"/>
      <c r="BC16" s="115"/>
      <c r="BD16" s="115"/>
      <c r="BE16" s="115"/>
      <c r="BF16" s="115"/>
      <c r="BG16" s="115"/>
      <c r="BH16" s="115"/>
      <c r="BI16" s="116"/>
      <c r="BJ16" s="146">
        <f>('стр.1_3           1 ПГ 2017'!BJ16:CM16+'стр.1_3            2ПГ 2017'!BJ15:CM15)/2</f>
        <v>0.004935</v>
      </c>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8"/>
      <c r="CN16" s="164"/>
      <c r="CO16" s="165"/>
      <c r="CP16" s="165"/>
      <c r="CQ16" s="165"/>
      <c r="CR16" s="165"/>
      <c r="CS16" s="165"/>
      <c r="CT16" s="165"/>
      <c r="CU16" s="165"/>
      <c r="CV16" s="165"/>
      <c r="CW16" s="165"/>
      <c r="CX16" s="165"/>
      <c r="CY16" s="165"/>
      <c r="CZ16" s="165"/>
      <c r="DA16" s="165"/>
      <c r="DB16" s="165"/>
      <c r="DC16" s="165"/>
      <c r="DD16" s="166"/>
    </row>
    <row r="17" spans="1:108" s="5" customFormat="1" ht="44.25" customHeight="1">
      <c r="A17" s="6"/>
      <c r="B17" s="113" t="s">
        <v>22</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7"/>
      <c r="AE17" s="114"/>
      <c r="AF17" s="115"/>
      <c r="AG17" s="115"/>
      <c r="AH17" s="115"/>
      <c r="AI17" s="115"/>
      <c r="AJ17" s="115"/>
      <c r="AK17" s="115"/>
      <c r="AL17" s="115"/>
      <c r="AM17" s="115"/>
      <c r="AN17" s="115"/>
      <c r="AO17" s="115"/>
      <c r="AP17" s="115"/>
      <c r="AQ17" s="115"/>
      <c r="AR17" s="115"/>
      <c r="AS17" s="115"/>
      <c r="AT17" s="116"/>
      <c r="AU17" s="114" t="s">
        <v>20</v>
      </c>
      <c r="AV17" s="115"/>
      <c r="AW17" s="115"/>
      <c r="AX17" s="115"/>
      <c r="AY17" s="115"/>
      <c r="AZ17" s="115"/>
      <c r="BA17" s="115"/>
      <c r="BB17" s="115"/>
      <c r="BC17" s="115"/>
      <c r="BD17" s="115"/>
      <c r="BE17" s="115"/>
      <c r="BF17" s="115"/>
      <c r="BG17" s="115"/>
      <c r="BH17" s="115"/>
      <c r="BI17" s="116"/>
      <c r="BJ17" s="146">
        <f>('стр.1_3           1 ПГ 2017'!BJ17:CM17+'стр.1_3            2ПГ 2017'!BJ16:CM16)/2</f>
        <v>0.004086871</v>
      </c>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8"/>
      <c r="CN17" s="129"/>
      <c r="CO17" s="130"/>
      <c r="CP17" s="130"/>
      <c r="CQ17" s="130"/>
      <c r="CR17" s="130"/>
      <c r="CS17" s="130"/>
      <c r="CT17" s="130"/>
      <c r="CU17" s="130"/>
      <c r="CV17" s="130"/>
      <c r="CW17" s="130"/>
      <c r="CX17" s="130"/>
      <c r="CY17" s="130"/>
      <c r="CZ17" s="130"/>
      <c r="DA17" s="130"/>
      <c r="DB17" s="130"/>
      <c r="DC17" s="130"/>
      <c r="DD17" s="131"/>
    </row>
    <row r="18" spans="1:108" s="5" customFormat="1" ht="44.25" customHeight="1">
      <c r="A18" s="6"/>
      <c r="B18" s="113" t="s">
        <v>23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7"/>
      <c r="AE18" s="114"/>
      <c r="AF18" s="115"/>
      <c r="AG18" s="115"/>
      <c r="AH18" s="115"/>
      <c r="AI18" s="115"/>
      <c r="AJ18" s="115"/>
      <c r="AK18" s="115"/>
      <c r="AL18" s="115"/>
      <c r="AM18" s="115"/>
      <c r="AN18" s="115"/>
      <c r="AO18" s="115"/>
      <c r="AP18" s="115"/>
      <c r="AQ18" s="115"/>
      <c r="AR18" s="115"/>
      <c r="AS18" s="115"/>
      <c r="AT18" s="116"/>
      <c r="AU18" s="114" t="s">
        <v>20</v>
      </c>
      <c r="AV18" s="115"/>
      <c r="AW18" s="115"/>
      <c r="AX18" s="115"/>
      <c r="AY18" s="115"/>
      <c r="AZ18" s="115"/>
      <c r="BA18" s="115"/>
      <c r="BB18" s="115"/>
      <c r="BC18" s="115"/>
      <c r="BD18" s="115"/>
      <c r="BE18" s="115"/>
      <c r="BF18" s="115"/>
      <c r="BG18" s="115"/>
      <c r="BH18" s="115"/>
      <c r="BI18" s="116"/>
      <c r="BJ18" s="146" t="s">
        <v>68</v>
      </c>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8"/>
      <c r="CN18" s="129"/>
      <c r="CO18" s="130"/>
      <c r="CP18" s="130"/>
      <c r="CQ18" s="130"/>
      <c r="CR18" s="130"/>
      <c r="CS18" s="130"/>
      <c r="CT18" s="130"/>
      <c r="CU18" s="130"/>
      <c r="CV18" s="130"/>
      <c r="CW18" s="130"/>
      <c r="CX18" s="130"/>
      <c r="CY18" s="130"/>
      <c r="CZ18" s="130"/>
      <c r="DA18" s="130"/>
      <c r="DB18" s="130"/>
      <c r="DC18" s="130"/>
      <c r="DD18" s="131"/>
    </row>
    <row r="19" spans="1:108" s="5" customFormat="1" ht="69.75" customHeight="1">
      <c r="A19" s="6"/>
      <c r="B19" s="113" t="s">
        <v>24</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7"/>
      <c r="AE19" s="114"/>
      <c r="AF19" s="115"/>
      <c r="AG19" s="115"/>
      <c r="AH19" s="115"/>
      <c r="AI19" s="115"/>
      <c r="AJ19" s="115"/>
      <c r="AK19" s="115"/>
      <c r="AL19" s="115"/>
      <c r="AM19" s="115"/>
      <c r="AN19" s="115"/>
      <c r="AO19" s="115"/>
      <c r="AP19" s="115"/>
      <c r="AQ19" s="115"/>
      <c r="AR19" s="115"/>
      <c r="AS19" s="115"/>
      <c r="AT19" s="116"/>
      <c r="AU19" s="114" t="s">
        <v>20</v>
      </c>
      <c r="AV19" s="115"/>
      <c r="AW19" s="115"/>
      <c r="AX19" s="115"/>
      <c r="AY19" s="115"/>
      <c r="AZ19" s="115"/>
      <c r="BA19" s="115"/>
      <c r="BB19" s="115"/>
      <c r="BC19" s="115"/>
      <c r="BD19" s="115"/>
      <c r="BE19" s="115"/>
      <c r="BF19" s="115"/>
      <c r="BG19" s="115"/>
      <c r="BH19" s="115"/>
      <c r="BI19" s="116"/>
      <c r="BJ19" s="146" t="s">
        <v>68</v>
      </c>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8"/>
      <c r="CN19" s="129"/>
      <c r="CO19" s="130"/>
      <c r="CP19" s="130"/>
      <c r="CQ19" s="130"/>
      <c r="CR19" s="130"/>
      <c r="CS19" s="130"/>
      <c r="CT19" s="130"/>
      <c r="CU19" s="130"/>
      <c r="CV19" s="130"/>
      <c r="CW19" s="130"/>
      <c r="CX19" s="130"/>
      <c r="CY19" s="130"/>
      <c r="CZ19" s="130"/>
      <c r="DA19" s="130"/>
      <c r="DB19" s="130"/>
      <c r="DC19" s="130"/>
      <c r="DD19" s="131"/>
    </row>
    <row r="20" spans="1:108" s="5" customFormat="1" ht="44.25" customHeight="1">
      <c r="A20" s="6"/>
      <c r="B20" s="113" t="s">
        <v>25</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7"/>
      <c r="AE20" s="114"/>
      <c r="AF20" s="115"/>
      <c r="AG20" s="115"/>
      <c r="AH20" s="115"/>
      <c r="AI20" s="115"/>
      <c r="AJ20" s="115"/>
      <c r="AK20" s="115"/>
      <c r="AL20" s="115"/>
      <c r="AM20" s="115"/>
      <c r="AN20" s="115"/>
      <c r="AO20" s="115"/>
      <c r="AP20" s="115"/>
      <c r="AQ20" s="115"/>
      <c r="AR20" s="115"/>
      <c r="AS20" s="115"/>
      <c r="AT20" s="116"/>
      <c r="AU20" s="114" t="s">
        <v>20</v>
      </c>
      <c r="AV20" s="115"/>
      <c r="AW20" s="115"/>
      <c r="AX20" s="115"/>
      <c r="AY20" s="115"/>
      <c r="AZ20" s="115"/>
      <c r="BA20" s="115"/>
      <c r="BB20" s="115"/>
      <c r="BC20" s="115"/>
      <c r="BD20" s="115"/>
      <c r="BE20" s="115"/>
      <c r="BF20" s="115"/>
      <c r="BG20" s="115"/>
      <c r="BH20" s="115"/>
      <c r="BI20" s="116"/>
      <c r="BJ20" s="146">
        <f>('стр.1_3           1 ПГ 2017'!BJ20:CM20+'стр.1_3            2ПГ 2017'!BJ19:CM19)/2</f>
        <v>0.0007693000000000001</v>
      </c>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8"/>
      <c r="CN20" s="129"/>
      <c r="CO20" s="130"/>
      <c r="CP20" s="130"/>
      <c r="CQ20" s="130"/>
      <c r="CR20" s="130"/>
      <c r="CS20" s="130"/>
      <c r="CT20" s="130"/>
      <c r="CU20" s="130"/>
      <c r="CV20" s="130"/>
      <c r="CW20" s="130"/>
      <c r="CX20" s="130"/>
      <c r="CY20" s="130"/>
      <c r="CZ20" s="130"/>
      <c r="DA20" s="130"/>
      <c r="DB20" s="130"/>
      <c r="DC20" s="130"/>
      <c r="DD20" s="131"/>
    </row>
    <row r="21" spans="1:108" s="5" customFormat="1" ht="67.5" customHeight="1">
      <c r="A21" s="6"/>
      <c r="B21" s="161" t="s">
        <v>26</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7"/>
      <c r="AE21" s="114"/>
      <c r="AF21" s="115"/>
      <c r="AG21" s="115"/>
      <c r="AH21" s="115"/>
      <c r="AI21" s="115"/>
      <c r="AJ21" s="115"/>
      <c r="AK21" s="115"/>
      <c r="AL21" s="115"/>
      <c r="AM21" s="115"/>
      <c r="AN21" s="115"/>
      <c r="AO21" s="115"/>
      <c r="AP21" s="115"/>
      <c r="AQ21" s="115"/>
      <c r="AR21" s="115"/>
      <c r="AS21" s="115"/>
      <c r="AT21" s="116"/>
      <c r="AU21" s="114" t="s">
        <v>20</v>
      </c>
      <c r="AV21" s="115"/>
      <c r="AW21" s="115"/>
      <c r="AX21" s="115"/>
      <c r="AY21" s="115"/>
      <c r="AZ21" s="115"/>
      <c r="BA21" s="115"/>
      <c r="BB21" s="115"/>
      <c r="BC21" s="115"/>
      <c r="BD21" s="115"/>
      <c r="BE21" s="115"/>
      <c r="BF21" s="115"/>
      <c r="BG21" s="115"/>
      <c r="BH21" s="115"/>
      <c r="BI21" s="116"/>
      <c r="BJ21" s="146" t="s">
        <v>3</v>
      </c>
      <c r="BK21" s="147"/>
      <c r="BL21" s="147"/>
      <c r="BM21" s="147"/>
      <c r="BN21" s="147"/>
      <c r="BO21" s="148"/>
      <c r="BP21" s="158">
        <f>('стр.1_3           1 ПГ 2017'!BP21:BU21+'стр.1_3            2ПГ 2017'!BP20:BU20)/2</f>
        <v>0.006306900000000001</v>
      </c>
      <c r="BQ21" s="159"/>
      <c r="BR21" s="159"/>
      <c r="BS21" s="159"/>
      <c r="BT21" s="159"/>
      <c r="BU21" s="160"/>
      <c r="BV21" s="158">
        <f>('стр.1_3           1 ПГ 2017'!BV21:CA21+'стр.1_3            2ПГ 2017'!BV20:CA20)/2</f>
        <v>0.0063104</v>
      </c>
      <c r="BW21" s="159"/>
      <c r="BX21" s="159"/>
      <c r="BY21" s="159"/>
      <c r="BZ21" s="159"/>
      <c r="CA21" s="160"/>
      <c r="CB21" s="158">
        <f>('стр.1_3           1 ПГ 2017'!CB21:CG21+'стр.1_3            2ПГ 2017'!CB20:CG20)/2</f>
        <v>0.00631115</v>
      </c>
      <c r="CC21" s="159"/>
      <c r="CD21" s="159"/>
      <c r="CE21" s="159"/>
      <c r="CF21" s="159"/>
      <c r="CG21" s="160"/>
      <c r="CH21" s="158">
        <f>('стр.1_3           1 ПГ 2017'!CH21:CM21+'стр.1_3            2ПГ 2017'!CH20:CM20)/2</f>
        <v>0.006315050000000001</v>
      </c>
      <c r="CI21" s="159"/>
      <c r="CJ21" s="159"/>
      <c r="CK21" s="159"/>
      <c r="CL21" s="159"/>
      <c r="CM21" s="160"/>
      <c r="CN21" s="129"/>
      <c r="CO21" s="130"/>
      <c r="CP21" s="130"/>
      <c r="CQ21" s="130"/>
      <c r="CR21" s="130"/>
      <c r="CS21" s="130"/>
      <c r="CT21" s="130"/>
      <c r="CU21" s="130"/>
      <c r="CV21" s="130"/>
      <c r="CW21" s="130"/>
      <c r="CX21" s="130"/>
      <c r="CY21" s="130"/>
      <c r="CZ21" s="130"/>
      <c r="DA21" s="130"/>
      <c r="DB21" s="130"/>
      <c r="DC21" s="130"/>
      <c r="DD21" s="131"/>
    </row>
    <row r="22" spans="1:108" s="5" customFormat="1" ht="44.25" customHeight="1">
      <c r="A22" s="6"/>
      <c r="B22" s="113" t="s">
        <v>27</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7"/>
      <c r="AE22" s="114"/>
      <c r="AF22" s="115"/>
      <c r="AG22" s="115"/>
      <c r="AH22" s="115"/>
      <c r="AI22" s="115"/>
      <c r="AJ22" s="115"/>
      <c r="AK22" s="115"/>
      <c r="AL22" s="115"/>
      <c r="AM22" s="115"/>
      <c r="AN22" s="115"/>
      <c r="AO22" s="115"/>
      <c r="AP22" s="115"/>
      <c r="AQ22" s="115"/>
      <c r="AR22" s="115"/>
      <c r="AS22" s="115"/>
      <c r="AT22" s="116"/>
      <c r="AU22" s="114" t="s">
        <v>20</v>
      </c>
      <c r="AV22" s="115"/>
      <c r="AW22" s="115"/>
      <c r="AX22" s="115"/>
      <c r="AY22" s="115"/>
      <c r="AZ22" s="115"/>
      <c r="BA22" s="115"/>
      <c r="BB22" s="115"/>
      <c r="BC22" s="115"/>
      <c r="BD22" s="115"/>
      <c r="BE22" s="115"/>
      <c r="BF22" s="115"/>
      <c r="BG22" s="115"/>
      <c r="BH22" s="115"/>
      <c r="BI22" s="116"/>
      <c r="BJ22" s="146">
        <f>('стр.1_3           1 ПГ 2017'!BJ22:CM22+'стр.1_3            2ПГ 2017'!BJ21:CM21)/2</f>
        <v>0.004086871</v>
      </c>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8"/>
      <c r="CN22" s="129"/>
      <c r="CO22" s="130"/>
      <c r="CP22" s="130"/>
      <c r="CQ22" s="130"/>
      <c r="CR22" s="130"/>
      <c r="CS22" s="130"/>
      <c r="CT22" s="130"/>
      <c r="CU22" s="130"/>
      <c r="CV22" s="130"/>
      <c r="CW22" s="130"/>
      <c r="CX22" s="130"/>
      <c r="CY22" s="130"/>
      <c r="CZ22" s="130"/>
      <c r="DA22" s="130"/>
      <c r="DB22" s="130"/>
      <c r="DC22" s="130"/>
      <c r="DD22" s="131"/>
    </row>
    <row r="23" spans="1:108" s="5" customFormat="1" ht="44.25" customHeight="1">
      <c r="A23" s="6"/>
      <c r="B23" s="113" t="s">
        <v>28</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7"/>
      <c r="AE23" s="114"/>
      <c r="AF23" s="115"/>
      <c r="AG23" s="115"/>
      <c r="AH23" s="115"/>
      <c r="AI23" s="115"/>
      <c r="AJ23" s="115"/>
      <c r="AK23" s="115"/>
      <c r="AL23" s="115"/>
      <c r="AM23" s="115"/>
      <c r="AN23" s="115"/>
      <c r="AO23" s="115"/>
      <c r="AP23" s="115"/>
      <c r="AQ23" s="115"/>
      <c r="AR23" s="115"/>
      <c r="AS23" s="115"/>
      <c r="AT23" s="116"/>
      <c r="AU23" s="114" t="s">
        <v>20</v>
      </c>
      <c r="AV23" s="115"/>
      <c r="AW23" s="115"/>
      <c r="AX23" s="115"/>
      <c r="AY23" s="115"/>
      <c r="AZ23" s="115"/>
      <c r="BA23" s="115"/>
      <c r="BB23" s="115"/>
      <c r="BC23" s="115"/>
      <c r="BD23" s="115"/>
      <c r="BE23" s="115"/>
      <c r="BF23" s="115"/>
      <c r="BG23" s="115"/>
      <c r="BH23" s="115"/>
      <c r="BI23" s="116"/>
      <c r="BJ23" s="146" t="s">
        <v>3</v>
      </c>
      <c r="BK23" s="147"/>
      <c r="BL23" s="147"/>
      <c r="BM23" s="147"/>
      <c r="BN23" s="147"/>
      <c r="BO23" s="148"/>
      <c r="BP23" s="149" t="s">
        <v>68</v>
      </c>
      <c r="BQ23" s="150"/>
      <c r="BR23" s="150"/>
      <c r="BS23" s="150"/>
      <c r="BT23" s="150"/>
      <c r="BU23" s="151"/>
      <c r="BV23" s="149" t="s">
        <v>68</v>
      </c>
      <c r="BW23" s="150"/>
      <c r="BX23" s="150"/>
      <c r="BY23" s="150"/>
      <c r="BZ23" s="150"/>
      <c r="CA23" s="151"/>
      <c r="CB23" s="149" t="s">
        <v>68</v>
      </c>
      <c r="CC23" s="150"/>
      <c r="CD23" s="150"/>
      <c r="CE23" s="150"/>
      <c r="CF23" s="150"/>
      <c r="CG23" s="151"/>
      <c r="CH23" s="149" t="s">
        <v>68</v>
      </c>
      <c r="CI23" s="150"/>
      <c r="CJ23" s="150"/>
      <c r="CK23" s="150"/>
      <c r="CL23" s="150"/>
      <c r="CM23" s="151"/>
      <c r="CN23" s="129"/>
      <c r="CO23" s="130"/>
      <c r="CP23" s="130"/>
      <c r="CQ23" s="130"/>
      <c r="CR23" s="130"/>
      <c r="CS23" s="130"/>
      <c r="CT23" s="130"/>
      <c r="CU23" s="130"/>
      <c r="CV23" s="130"/>
      <c r="CW23" s="130"/>
      <c r="CX23" s="130"/>
      <c r="CY23" s="130"/>
      <c r="CZ23" s="130"/>
      <c r="DA23" s="130"/>
      <c r="DB23" s="130"/>
      <c r="DC23" s="130"/>
      <c r="DD23" s="131"/>
    </row>
    <row r="24" spans="1:108" s="5" customFormat="1" ht="84" customHeight="1">
      <c r="A24" s="6"/>
      <c r="B24" s="113" t="s">
        <v>29</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7"/>
      <c r="AE24" s="114"/>
      <c r="AF24" s="115"/>
      <c r="AG24" s="115"/>
      <c r="AH24" s="115"/>
      <c r="AI24" s="115"/>
      <c r="AJ24" s="115"/>
      <c r="AK24" s="115"/>
      <c r="AL24" s="115"/>
      <c r="AM24" s="115"/>
      <c r="AN24" s="115"/>
      <c r="AO24" s="115"/>
      <c r="AP24" s="115"/>
      <c r="AQ24" s="115"/>
      <c r="AR24" s="115"/>
      <c r="AS24" s="115"/>
      <c r="AT24" s="116"/>
      <c r="AU24" s="114" t="s">
        <v>20</v>
      </c>
      <c r="AV24" s="115"/>
      <c r="AW24" s="115"/>
      <c r="AX24" s="115"/>
      <c r="AY24" s="115"/>
      <c r="AZ24" s="115"/>
      <c r="BA24" s="115"/>
      <c r="BB24" s="115"/>
      <c r="BC24" s="115"/>
      <c r="BD24" s="115"/>
      <c r="BE24" s="115"/>
      <c r="BF24" s="115"/>
      <c r="BG24" s="115"/>
      <c r="BH24" s="115"/>
      <c r="BI24" s="116"/>
      <c r="BJ24" s="146" t="s">
        <v>68</v>
      </c>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8"/>
      <c r="CN24" s="129"/>
      <c r="CO24" s="130"/>
      <c r="CP24" s="130"/>
      <c r="CQ24" s="130"/>
      <c r="CR24" s="130"/>
      <c r="CS24" s="130"/>
      <c r="CT24" s="130"/>
      <c r="CU24" s="130"/>
      <c r="CV24" s="130"/>
      <c r="CW24" s="130"/>
      <c r="CX24" s="130"/>
      <c r="CY24" s="130"/>
      <c r="CZ24" s="130"/>
      <c r="DA24" s="130"/>
      <c r="DB24" s="130"/>
      <c r="DC24" s="130"/>
      <c r="DD24" s="131"/>
    </row>
    <row r="25" spans="1:108" s="5" customFormat="1" ht="44.25" customHeight="1">
      <c r="A25" s="6"/>
      <c r="B25" s="113" t="s">
        <v>30</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7"/>
      <c r="AE25" s="114"/>
      <c r="AF25" s="115"/>
      <c r="AG25" s="115"/>
      <c r="AH25" s="115"/>
      <c r="AI25" s="115"/>
      <c r="AJ25" s="115"/>
      <c r="AK25" s="115"/>
      <c r="AL25" s="115"/>
      <c r="AM25" s="115"/>
      <c r="AN25" s="115"/>
      <c r="AO25" s="115"/>
      <c r="AP25" s="115"/>
      <c r="AQ25" s="115"/>
      <c r="AR25" s="115"/>
      <c r="AS25" s="115"/>
      <c r="AT25" s="116"/>
      <c r="AU25" s="114" t="s">
        <v>20</v>
      </c>
      <c r="AV25" s="115"/>
      <c r="AW25" s="115"/>
      <c r="AX25" s="115"/>
      <c r="AY25" s="115"/>
      <c r="AZ25" s="115"/>
      <c r="BA25" s="115"/>
      <c r="BB25" s="115"/>
      <c r="BC25" s="115"/>
      <c r="BD25" s="115"/>
      <c r="BE25" s="115"/>
      <c r="BF25" s="115"/>
      <c r="BG25" s="115"/>
      <c r="BH25" s="115"/>
      <c r="BI25" s="116"/>
      <c r="BJ25" s="146">
        <f>BJ20</f>
        <v>0.0007693000000000001</v>
      </c>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8"/>
      <c r="CN25" s="129"/>
      <c r="CO25" s="130"/>
      <c r="CP25" s="130"/>
      <c r="CQ25" s="130"/>
      <c r="CR25" s="130"/>
      <c r="CS25" s="130"/>
      <c r="CT25" s="130"/>
      <c r="CU25" s="130"/>
      <c r="CV25" s="130"/>
      <c r="CW25" s="130"/>
      <c r="CX25" s="130"/>
      <c r="CY25" s="130"/>
      <c r="CZ25" s="130"/>
      <c r="DA25" s="130"/>
      <c r="DB25" s="130"/>
      <c r="DC25" s="130"/>
      <c r="DD25" s="131"/>
    </row>
    <row r="26" spans="1:108" s="5" customFormat="1" ht="14.25" customHeight="1">
      <c r="A26" s="12"/>
      <c r="B26" s="127" t="s">
        <v>35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9"/>
      <c r="AE26" s="8"/>
      <c r="AF26" s="120" t="s">
        <v>31</v>
      </c>
      <c r="AG26" s="120"/>
      <c r="AH26" s="120"/>
      <c r="AI26" s="120"/>
      <c r="AJ26" s="120"/>
      <c r="AK26" s="120"/>
      <c r="AL26" s="120"/>
      <c r="AM26" s="120"/>
      <c r="AN26" s="120"/>
      <c r="AO26" s="120"/>
      <c r="AP26" s="120"/>
      <c r="AQ26" s="120"/>
      <c r="AR26" s="120"/>
      <c r="AS26" s="120"/>
      <c r="AT26" s="121"/>
      <c r="AU26" s="114" t="s">
        <v>20</v>
      </c>
      <c r="AV26" s="115"/>
      <c r="AW26" s="115"/>
      <c r="AX26" s="115"/>
      <c r="AY26" s="115"/>
      <c r="AZ26" s="115"/>
      <c r="BA26" s="115"/>
      <c r="BB26" s="115"/>
      <c r="BC26" s="115"/>
      <c r="BD26" s="115"/>
      <c r="BE26" s="115"/>
      <c r="BF26" s="115"/>
      <c r="BG26" s="115"/>
      <c r="BH26" s="115"/>
      <c r="BI26" s="116"/>
      <c r="BJ26" s="155" t="s">
        <v>3</v>
      </c>
      <c r="BK26" s="156"/>
      <c r="BL26" s="156"/>
      <c r="BM26" s="156"/>
      <c r="BN26" s="156"/>
      <c r="BO26" s="157"/>
      <c r="BP26" s="152">
        <f>('стр.1_3           1 ПГ 2017'!BP26:BU26+'стр.1_3            2ПГ 2017'!BP25:BU25)/2</f>
        <v>0.0065828499999999995</v>
      </c>
      <c r="BQ26" s="153"/>
      <c r="BR26" s="153"/>
      <c r="BS26" s="153"/>
      <c r="BT26" s="153"/>
      <c r="BU26" s="154"/>
      <c r="BV26" s="152">
        <f>('стр.1_3           1 ПГ 2017'!BV26:CA26+'стр.1_3            2ПГ 2017'!BV25:CA25)/2</f>
        <v>0.00658685</v>
      </c>
      <c r="BW26" s="153"/>
      <c r="BX26" s="153"/>
      <c r="BY26" s="153"/>
      <c r="BZ26" s="153"/>
      <c r="CA26" s="154"/>
      <c r="CB26" s="152">
        <f>('стр.1_3           1 ПГ 2017'!CB26:CG26+'стр.1_3            2ПГ 2017'!CB25:CG25)/2</f>
        <v>0.00658725</v>
      </c>
      <c r="CC26" s="153"/>
      <c r="CD26" s="153"/>
      <c r="CE26" s="153"/>
      <c r="CF26" s="153"/>
      <c r="CG26" s="154"/>
      <c r="CH26" s="152">
        <f>('стр.1_3           1 ПГ 2017'!CH26:CM26+'стр.1_3            2ПГ 2017'!CH25:CM25)/2</f>
        <v>0.0065911500000000005</v>
      </c>
      <c r="CI26" s="153"/>
      <c r="CJ26" s="153"/>
      <c r="CK26" s="153"/>
      <c r="CL26" s="153"/>
      <c r="CM26" s="154"/>
      <c r="CN26" s="129"/>
      <c r="CO26" s="130"/>
      <c r="CP26" s="130"/>
      <c r="CQ26" s="130"/>
      <c r="CR26" s="130"/>
      <c r="CS26" s="130"/>
      <c r="CT26" s="130"/>
      <c r="CU26" s="130"/>
      <c r="CV26" s="130"/>
      <c r="CW26" s="130"/>
      <c r="CX26" s="130"/>
      <c r="CY26" s="130"/>
      <c r="CZ26" s="130"/>
      <c r="DA26" s="130"/>
      <c r="DB26" s="130"/>
      <c r="DC26" s="130"/>
      <c r="DD26" s="131"/>
    </row>
    <row r="27" spans="1:108" s="5" customFormat="1" ht="14.25" customHeight="1">
      <c r="A27" s="13"/>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0"/>
      <c r="AE27" s="8"/>
      <c r="AF27" s="120" t="s">
        <v>32</v>
      </c>
      <c r="AG27" s="120"/>
      <c r="AH27" s="120"/>
      <c r="AI27" s="120"/>
      <c r="AJ27" s="120"/>
      <c r="AK27" s="120"/>
      <c r="AL27" s="120"/>
      <c r="AM27" s="120"/>
      <c r="AN27" s="120"/>
      <c r="AO27" s="120"/>
      <c r="AP27" s="120"/>
      <c r="AQ27" s="120"/>
      <c r="AR27" s="120"/>
      <c r="AS27" s="120"/>
      <c r="AT27" s="121"/>
      <c r="AU27" s="114" t="s">
        <v>20</v>
      </c>
      <c r="AV27" s="115"/>
      <c r="AW27" s="115"/>
      <c r="AX27" s="115"/>
      <c r="AY27" s="115"/>
      <c r="AZ27" s="115"/>
      <c r="BA27" s="115"/>
      <c r="BB27" s="115"/>
      <c r="BC27" s="115"/>
      <c r="BD27" s="115"/>
      <c r="BE27" s="115"/>
      <c r="BF27" s="115"/>
      <c r="BG27" s="115"/>
      <c r="BH27" s="115"/>
      <c r="BI27" s="116"/>
      <c r="BJ27" s="142" t="s">
        <v>3</v>
      </c>
      <c r="BK27" s="143"/>
      <c r="BL27" s="143"/>
      <c r="BM27" s="143"/>
      <c r="BN27" s="143"/>
      <c r="BO27" s="144"/>
      <c r="BP27" s="152">
        <f>('стр.1_3           1 ПГ 2017'!BP27:BU27+'стр.1_3            2ПГ 2017'!BP26:BU26)/2</f>
        <v>0.00504555</v>
      </c>
      <c r="BQ27" s="153"/>
      <c r="BR27" s="153"/>
      <c r="BS27" s="153"/>
      <c r="BT27" s="153"/>
      <c r="BU27" s="154"/>
      <c r="BV27" s="152">
        <f>('стр.1_3           1 ПГ 2017'!BV27:CA27+'стр.1_3            2ПГ 2017'!BV26:CA26)/2</f>
        <v>0.00504825</v>
      </c>
      <c r="BW27" s="153"/>
      <c r="BX27" s="153"/>
      <c r="BY27" s="153"/>
      <c r="BZ27" s="153"/>
      <c r="CA27" s="154"/>
      <c r="CB27" s="152">
        <f>('стр.1_3           1 ПГ 2017'!CB27:CG27+'стр.1_3            2ПГ 2017'!CB26:CG26)/2</f>
        <v>0.0050489</v>
      </c>
      <c r="CC27" s="153"/>
      <c r="CD27" s="153"/>
      <c r="CE27" s="153"/>
      <c r="CF27" s="153"/>
      <c r="CG27" s="154"/>
      <c r="CH27" s="152">
        <f>('стр.1_3           1 ПГ 2017'!CH27:CM27+'стр.1_3            2ПГ 2017'!CH26:CM26)/2</f>
        <v>0.005052</v>
      </c>
      <c r="CI27" s="153"/>
      <c r="CJ27" s="153"/>
      <c r="CK27" s="153"/>
      <c r="CL27" s="153"/>
      <c r="CM27" s="154"/>
      <c r="CN27" s="129"/>
      <c r="CO27" s="130"/>
      <c r="CP27" s="130"/>
      <c r="CQ27" s="130"/>
      <c r="CR27" s="130"/>
      <c r="CS27" s="130"/>
      <c r="CT27" s="130"/>
      <c r="CU27" s="130"/>
      <c r="CV27" s="130"/>
      <c r="CW27" s="130"/>
      <c r="CX27" s="130"/>
      <c r="CY27" s="130"/>
      <c r="CZ27" s="130"/>
      <c r="DA27" s="130"/>
      <c r="DB27" s="130"/>
      <c r="DC27" s="130"/>
      <c r="DD27" s="131"/>
    </row>
    <row r="28" spans="1:108" s="5" customFormat="1" ht="14.25" customHeight="1">
      <c r="A28" s="13"/>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0"/>
      <c r="AE28" s="8"/>
      <c r="AF28" s="120" t="s">
        <v>33</v>
      </c>
      <c r="AG28" s="120"/>
      <c r="AH28" s="120"/>
      <c r="AI28" s="120"/>
      <c r="AJ28" s="120"/>
      <c r="AK28" s="120"/>
      <c r="AL28" s="120"/>
      <c r="AM28" s="120"/>
      <c r="AN28" s="120"/>
      <c r="AO28" s="120"/>
      <c r="AP28" s="120"/>
      <c r="AQ28" s="120"/>
      <c r="AR28" s="120"/>
      <c r="AS28" s="120"/>
      <c r="AT28" s="121"/>
      <c r="AU28" s="114" t="s">
        <v>20</v>
      </c>
      <c r="AV28" s="115"/>
      <c r="AW28" s="115"/>
      <c r="AX28" s="115"/>
      <c r="AY28" s="115"/>
      <c r="AZ28" s="115"/>
      <c r="BA28" s="115"/>
      <c r="BB28" s="115"/>
      <c r="BC28" s="115"/>
      <c r="BD28" s="115"/>
      <c r="BE28" s="115"/>
      <c r="BF28" s="115"/>
      <c r="BG28" s="115"/>
      <c r="BH28" s="115"/>
      <c r="BI28" s="116"/>
      <c r="BJ28" s="142" t="s">
        <v>3</v>
      </c>
      <c r="BK28" s="143"/>
      <c r="BL28" s="143"/>
      <c r="BM28" s="143"/>
      <c r="BN28" s="143"/>
      <c r="BO28" s="144"/>
      <c r="BP28" s="152">
        <f>('стр.1_3           1 ПГ 2017'!BP28:BU28+'стр.1_3            2ПГ 2017'!BP27:BU27)/2</f>
        <v>0.00819855</v>
      </c>
      <c r="BQ28" s="153"/>
      <c r="BR28" s="153"/>
      <c r="BS28" s="153"/>
      <c r="BT28" s="153"/>
      <c r="BU28" s="154"/>
      <c r="BV28" s="152">
        <f>('стр.1_3           1 ПГ 2017'!BV28:CA28+'стр.1_3            2ПГ 2017'!BV27:CA27)/2</f>
        <v>0.008202999999999998</v>
      </c>
      <c r="BW28" s="153"/>
      <c r="BX28" s="153"/>
      <c r="BY28" s="153"/>
      <c r="BZ28" s="153"/>
      <c r="CA28" s="154"/>
      <c r="CB28" s="152">
        <f>('стр.1_3           1 ПГ 2017'!CB28:CG28+'стр.1_3            2ПГ 2017'!CB27:CG27)/2</f>
        <v>0.00820405</v>
      </c>
      <c r="CC28" s="153"/>
      <c r="CD28" s="153"/>
      <c r="CE28" s="153"/>
      <c r="CF28" s="153"/>
      <c r="CG28" s="154"/>
      <c r="CH28" s="152">
        <f>('стр.1_3           1 ПГ 2017'!CH28:CM28+'стр.1_3            2ПГ 2017'!CH27:CM27)/2</f>
        <v>0.008209049999999999</v>
      </c>
      <c r="CI28" s="153"/>
      <c r="CJ28" s="153"/>
      <c r="CK28" s="153"/>
      <c r="CL28" s="153"/>
      <c r="CM28" s="154"/>
      <c r="CN28" s="129"/>
      <c r="CO28" s="130"/>
      <c r="CP28" s="130"/>
      <c r="CQ28" s="130"/>
      <c r="CR28" s="130"/>
      <c r="CS28" s="130"/>
      <c r="CT28" s="130"/>
      <c r="CU28" s="130"/>
      <c r="CV28" s="130"/>
      <c r="CW28" s="130"/>
      <c r="CX28" s="130"/>
      <c r="CY28" s="130"/>
      <c r="CZ28" s="130"/>
      <c r="DA28" s="130"/>
      <c r="DB28" s="130"/>
      <c r="DC28" s="130"/>
      <c r="DD28" s="131"/>
    </row>
    <row r="29" spans="1:108" s="5" customFormat="1" ht="14.25" customHeight="1">
      <c r="A29" s="13"/>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0"/>
      <c r="AE29" s="8"/>
      <c r="AF29" s="120" t="s">
        <v>34</v>
      </c>
      <c r="AG29" s="120"/>
      <c r="AH29" s="120"/>
      <c r="AI29" s="120"/>
      <c r="AJ29" s="120"/>
      <c r="AK29" s="120"/>
      <c r="AL29" s="120"/>
      <c r="AM29" s="120"/>
      <c r="AN29" s="120"/>
      <c r="AO29" s="120"/>
      <c r="AP29" s="120"/>
      <c r="AQ29" s="120"/>
      <c r="AR29" s="120"/>
      <c r="AS29" s="120"/>
      <c r="AT29" s="121"/>
      <c r="AU29" s="114" t="s">
        <v>20</v>
      </c>
      <c r="AV29" s="115"/>
      <c r="AW29" s="115"/>
      <c r="AX29" s="115"/>
      <c r="AY29" s="115"/>
      <c r="AZ29" s="115"/>
      <c r="BA29" s="115"/>
      <c r="BB29" s="115"/>
      <c r="BC29" s="115"/>
      <c r="BD29" s="115"/>
      <c r="BE29" s="115"/>
      <c r="BF29" s="115"/>
      <c r="BG29" s="115"/>
      <c r="BH29" s="115"/>
      <c r="BI29" s="116"/>
      <c r="BJ29" s="142" t="s">
        <v>3</v>
      </c>
      <c r="BK29" s="143"/>
      <c r="BL29" s="143"/>
      <c r="BM29" s="143"/>
      <c r="BN29" s="143"/>
      <c r="BO29" s="144"/>
      <c r="BP29" s="152">
        <f>('стр.1_3           1 ПГ 2017'!BP29:BU29+'стр.1_3            2ПГ 2017'!BP28:BU28)/2</f>
        <v>0.006306900000000001</v>
      </c>
      <c r="BQ29" s="153"/>
      <c r="BR29" s="153"/>
      <c r="BS29" s="153"/>
      <c r="BT29" s="153"/>
      <c r="BU29" s="154"/>
      <c r="BV29" s="152">
        <f>('стр.1_3           1 ПГ 2017'!BV29:CA29+'стр.1_3            2ПГ 2017'!BV28:CA28)/2</f>
        <v>0.0063104</v>
      </c>
      <c r="BW29" s="153"/>
      <c r="BX29" s="153"/>
      <c r="BY29" s="153"/>
      <c r="BZ29" s="153"/>
      <c r="CA29" s="154"/>
      <c r="CB29" s="152">
        <f>('стр.1_3           1 ПГ 2017'!CB29:CG29+'стр.1_3            2ПГ 2017'!CB28:CG28)/2</f>
        <v>0.00631115</v>
      </c>
      <c r="CC29" s="153"/>
      <c r="CD29" s="153"/>
      <c r="CE29" s="153"/>
      <c r="CF29" s="153"/>
      <c r="CG29" s="154"/>
      <c r="CH29" s="152">
        <f>('стр.1_3           1 ПГ 2017'!CH29:CM29+'стр.1_3            2ПГ 2017'!CH28:CM28)/2</f>
        <v>0.006315050000000001</v>
      </c>
      <c r="CI29" s="153"/>
      <c r="CJ29" s="153"/>
      <c r="CK29" s="153"/>
      <c r="CL29" s="153"/>
      <c r="CM29" s="154"/>
      <c r="CN29" s="129"/>
      <c r="CO29" s="130"/>
      <c r="CP29" s="130"/>
      <c r="CQ29" s="130"/>
      <c r="CR29" s="130"/>
      <c r="CS29" s="130"/>
      <c r="CT29" s="130"/>
      <c r="CU29" s="130"/>
      <c r="CV29" s="130"/>
      <c r="CW29" s="130"/>
      <c r="CX29" s="130"/>
      <c r="CY29" s="130"/>
      <c r="CZ29" s="130"/>
      <c r="DA29" s="130"/>
      <c r="DB29" s="130"/>
      <c r="DC29" s="130"/>
      <c r="DD29" s="131"/>
    </row>
    <row r="30" spans="1:108" s="5" customFormat="1" ht="14.25" customHeight="1">
      <c r="A30" s="14"/>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1"/>
      <c r="AE30" s="8"/>
      <c r="AF30" s="120" t="s">
        <v>32</v>
      </c>
      <c r="AG30" s="120"/>
      <c r="AH30" s="120"/>
      <c r="AI30" s="120"/>
      <c r="AJ30" s="120"/>
      <c r="AK30" s="120"/>
      <c r="AL30" s="120"/>
      <c r="AM30" s="120"/>
      <c r="AN30" s="120"/>
      <c r="AO30" s="120"/>
      <c r="AP30" s="120"/>
      <c r="AQ30" s="120"/>
      <c r="AR30" s="120"/>
      <c r="AS30" s="120"/>
      <c r="AT30" s="121"/>
      <c r="AU30" s="114" t="s">
        <v>20</v>
      </c>
      <c r="AV30" s="115"/>
      <c r="AW30" s="115"/>
      <c r="AX30" s="115"/>
      <c r="AY30" s="115"/>
      <c r="AZ30" s="115"/>
      <c r="BA30" s="115"/>
      <c r="BB30" s="115"/>
      <c r="BC30" s="115"/>
      <c r="BD30" s="115"/>
      <c r="BE30" s="115"/>
      <c r="BF30" s="115"/>
      <c r="BG30" s="115"/>
      <c r="BH30" s="115"/>
      <c r="BI30" s="116"/>
      <c r="BJ30" s="142" t="s">
        <v>3</v>
      </c>
      <c r="BK30" s="143"/>
      <c r="BL30" s="143"/>
      <c r="BM30" s="143"/>
      <c r="BN30" s="143"/>
      <c r="BO30" s="144"/>
      <c r="BP30" s="152">
        <f>('стр.1_3           1 ПГ 2017'!BP30:BU30+'стр.1_3            2ПГ 2017'!BP29:BU29)/2</f>
        <v>0.00504555</v>
      </c>
      <c r="BQ30" s="153"/>
      <c r="BR30" s="153"/>
      <c r="BS30" s="153"/>
      <c r="BT30" s="153"/>
      <c r="BU30" s="154"/>
      <c r="BV30" s="152">
        <f>('стр.1_3           1 ПГ 2017'!BV30:CA30+'стр.1_3            2ПГ 2017'!BV29:CA29)/2</f>
        <v>0.00504825</v>
      </c>
      <c r="BW30" s="153"/>
      <c r="BX30" s="153"/>
      <c r="BY30" s="153"/>
      <c r="BZ30" s="153"/>
      <c r="CA30" s="154"/>
      <c r="CB30" s="152">
        <f>('стр.1_3           1 ПГ 2017'!CB30:CG30+'стр.1_3            2ПГ 2017'!CB29:CG29)/2</f>
        <v>0.00504892</v>
      </c>
      <c r="CC30" s="153"/>
      <c r="CD30" s="153"/>
      <c r="CE30" s="153"/>
      <c r="CF30" s="153"/>
      <c r="CG30" s="154"/>
      <c r="CH30" s="152">
        <f>('стр.1_3           1 ПГ 2017'!CH30:CM30+'стр.1_3            2ПГ 2017'!CH29:CM29)/2</f>
        <v>0.005052</v>
      </c>
      <c r="CI30" s="153"/>
      <c r="CJ30" s="153"/>
      <c r="CK30" s="153"/>
      <c r="CL30" s="153"/>
      <c r="CM30" s="154"/>
      <c r="CN30" s="129"/>
      <c r="CO30" s="130"/>
      <c r="CP30" s="130"/>
      <c r="CQ30" s="130"/>
      <c r="CR30" s="130"/>
      <c r="CS30" s="130"/>
      <c r="CT30" s="130"/>
      <c r="CU30" s="130"/>
      <c r="CV30" s="130"/>
      <c r="CW30" s="130"/>
      <c r="CX30" s="130"/>
      <c r="CY30" s="130"/>
      <c r="CZ30" s="130"/>
      <c r="DA30" s="130"/>
      <c r="DB30" s="130"/>
      <c r="DC30" s="130"/>
      <c r="DD30" s="131"/>
    </row>
    <row r="31" spans="1:108" s="5" customFormat="1" ht="14.25" customHeight="1">
      <c r="A31" s="12"/>
      <c r="B31" s="122" t="s">
        <v>36</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9"/>
      <c r="AE31" s="8"/>
      <c r="AF31" s="120" t="s">
        <v>31</v>
      </c>
      <c r="AG31" s="120"/>
      <c r="AH31" s="120"/>
      <c r="AI31" s="120"/>
      <c r="AJ31" s="120"/>
      <c r="AK31" s="120"/>
      <c r="AL31" s="120"/>
      <c r="AM31" s="120"/>
      <c r="AN31" s="120"/>
      <c r="AO31" s="120"/>
      <c r="AP31" s="120"/>
      <c r="AQ31" s="120"/>
      <c r="AR31" s="120"/>
      <c r="AS31" s="120"/>
      <c r="AT31" s="121"/>
      <c r="AU31" s="114" t="s">
        <v>20</v>
      </c>
      <c r="AV31" s="115"/>
      <c r="AW31" s="115"/>
      <c r="AX31" s="115"/>
      <c r="AY31" s="115"/>
      <c r="AZ31" s="115"/>
      <c r="BA31" s="115"/>
      <c r="BB31" s="115"/>
      <c r="BC31" s="115"/>
      <c r="BD31" s="115"/>
      <c r="BE31" s="115"/>
      <c r="BF31" s="115"/>
      <c r="BG31" s="115"/>
      <c r="BH31" s="115"/>
      <c r="BI31" s="116"/>
      <c r="BJ31" s="142">
        <f>BJ22</f>
        <v>0.004086871</v>
      </c>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4"/>
      <c r="CN31" s="129"/>
      <c r="CO31" s="130"/>
      <c r="CP31" s="130"/>
      <c r="CQ31" s="130"/>
      <c r="CR31" s="130"/>
      <c r="CS31" s="130"/>
      <c r="CT31" s="130"/>
      <c r="CU31" s="130"/>
      <c r="CV31" s="130"/>
      <c r="CW31" s="130"/>
      <c r="CX31" s="130"/>
      <c r="CY31" s="130"/>
      <c r="CZ31" s="130"/>
      <c r="DA31" s="130"/>
      <c r="DB31" s="130"/>
      <c r="DC31" s="130"/>
      <c r="DD31" s="131"/>
    </row>
    <row r="32" spans="1:108" s="5" customFormat="1" ht="14.25" customHeight="1">
      <c r="A32" s="13"/>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0"/>
      <c r="AE32" s="8"/>
      <c r="AF32" s="120" t="s">
        <v>32</v>
      </c>
      <c r="AG32" s="120"/>
      <c r="AH32" s="120"/>
      <c r="AI32" s="120"/>
      <c r="AJ32" s="120"/>
      <c r="AK32" s="120"/>
      <c r="AL32" s="120"/>
      <c r="AM32" s="120"/>
      <c r="AN32" s="120"/>
      <c r="AO32" s="120"/>
      <c r="AP32" s="120"/>
      <c r="AQ32" s="120"/>
      <c r="AR32" s="120"/>
      <c r="AS32" s="120"/>
      <c r="AT32" s="121"/>
      <c r="AU32" s="114" t="s">
        <v>20</v>
      </c>
      <c r="AV32" s="115"/>
      <c r="AW32" s="115"/>
      <c r="AX32" s="115"/>
      <c r="AY32" s="115"/>
      <c r="AZ32" s="115"/>
      <c r="BA32" s="115"/>
      <c r="BB32" s="115"/>
      <c r="BC32" s="115"/>
      <c r="BD32" s="115"/>
      <c r="BE32" s="115"/>
      <c r="BF32" s="115"/>
      <c r="BG32" s="115"/>
      <c r="BH32" s="115"/>
      <c r="BI32" s="116"/>
      <c r="BJ32" s="142">
        <f>BJ22</f>
        <v>0.004086871</v>
      </c>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4"/>
      <c r="CN32" s="129"/>
      <c r="CO32" s="130"/>
      <c r="CP32" s="130"/>
      <c r="CQ32" s="130"/>
      <c r="CR32" s="130"/>
      <c r="CS32" s="130"/>
      <c r="CT32" s="130"/>
      <c r="CU32" s="130"/>
      <c r="CV32" s="130"/>
      <c r="CW32" s="130"/>
      <c r="CX32" s="130"/>
      <c r="CY32" s="130"/>
      <c r="CZ32" s="130"/>
      <c r="DA32" s="130"/>
      <c r="DB32" s="130"/>
      <c r="DC32" s="130"/>
      <c r="DD32" s="131"/>
    </row>
    <row r="33" spans="1:108" s="5" customFormat="1" ht="14.25" customHeight="1">
      <c r="A33" s="13"/>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0"/>
      <c r="AE33" s="8"/>
      <c r="AF33" s="120" t="s">
        <v>33</v>
      </c>
      <c r="AG33" s="120"/>
      <c r="AH33" s="120"/>
      <c r="AI33" s="120"/>
      <c r="AJ33" s="120"/>
      <c r="AK33" s="120"/>
      <c r="AL33" s="120"/>
      <c r="AM33" s="120"/>
      <c r="AN33" s="120"/>
      <c r="AO33" s="120"/>
      <c r="AP33" s="120"/>
      <c r="AQ33" s="120"/>
      <c r="AR33" s="120"/>
      <c r="AS33" s="120"/>
      <c r="AT33" s="121"/>
      <c r="AU33" s="114" t="s">
        <v>20</v>
      </c>
      <c r="AV33" s="115"/>
      <c r="AW33" s="115"/>
      <c r="AX33" s="115"/>
      <c r="AY33" s="115"/>
      <c r="AZ33" s="115"/>
      <c r="BA33" s="115"/>
      <c r="BB33" s="115"/>
      <c r="BC33" s="115"/>
      <c r="BD33" s="115"/>
      <c r="BE33" s="115"/>
      <c r="BF33" s="115"/>
      <c r="BG33" s="115"/>
      <c r="BH33" s="115"/>
      <c r="BI33" s="116"/>
      <c r="BJ33" s="142">
        <f>BJ22</f>
        <v>0.004086871</v>
      </c>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4"/>
      <c r="CN33" s="129"/>
      <c r="CO33" s="130"/>
      <c r="CP33" s="130"/>
      <c r="CQ33" s="130"/>
      <c r="CR33" s="130"/>
      <c r="CS33" s="130"/>
      <c r="CT33" s="130"/>
      <c r="CU33" s="130"/>
      <c r="CV33" s="130"/>
      <c r="CW33" s="130"/>
      <c r="CX33" s="130"/>
      <c r="CY33" s="130"/>
      <c r="CZ33" s="130"/>
      <c r="DA33" s="130"/>
      <c r="DB33" s="130"/>
      <c r="DC33" s="130"/>
      <c r="DD33" s="131"/>
    </row>
    <row r="34" spans="1:108" s="5" customFormat="1" ht="14.25" customHeight="1">
      <c r="A34" s="13"/>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0"/>
      <c r="AE34" s="8"/>
      <c r="AF34" s="120" t="s">
        <v>34</v>
      </c>
      <c r="AG34" s="120"/>
      <c r="AH34" s="120"/>
      <c r="AI34" s="120"/>
      <c r="AJ34" s="120"/>
      <c r="AK34" s="120"/>
      <c r="AL34" s="120"/>
      <c r="AM34" s="120"/>
      <c r="AN34" s="120"/>
      <c r="AO34" s="120"/>
      <c r="AP34" s="120"/>
      <c r="AQ34" s="120"/>
      <c r="AR34" s="120"/>
      <c r="AS34" s="120"/>
      <c r="AT34" s="121"/>
      <c r="AU34" s="114" t="s">
        <v>20</v>
      </c>
      <c r="AV34" s="115"/>
      <c r="AW34" s="115"/>
      <c r="AX34" s="115"/>
      <c r="AY34" s="115"/>
      <c r="AZ34" s="115"/>
      <c r="BA34" s="115"/>
      <c r="BB34" s="115"/>
      <c r="BC34" s="115"/>
      <c r="BD34" s="115"/>
      <c r="BE34" s="115"/>
      <c r="BF34" s="115"/>
      <c r="BG34" s="115"/>
      <c r="BH34" s="115"/>
      <c r="BI34" s="116"/>
      <c r="BJ34" s="142">
        <f>BJ22</f>
        <v>0.004086871</v>
      </c>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4"/>
      <c r="CN34" s="129"/>
      <c r="CO34" s="130"/>
      <c r="CP34" s="130"/>
      <c r="CQ34" s="130"/>
      <c r="CR34" s="130"/>
      <c r="CS34" s="130"/>
      <c r="CT34" s="130"/>
      <c r="CU34" s="130"/>
      <c r="CV34" s="130"/>
      <c r="CW34" s="130"/>
      <c r="CX34" s="130"/>
      <c r="CY34" s="130"/>
      <c r="CZ34" s="130"/>
      <c r="DA34" s="130"/>
      <c r="DB34" s="130"/>
      <c r="DC34" s="130"/>
      <c r="DD34" s="131"/>
    </row>
    <row r="35" spans="1:108" s="5" customFormat="1" ht="14.25" customHeight="1">
      <c r="A35" s="14"/>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1"/>
      <c r="AE35" s="8"/>
      <c r="AF35" s="120" t="s">
        <v>32</v>
      </c>
      <c r="AG35" s="120"/>
      <c r="AH35" s="120"/>
      <c r="AI35" s="120"/>
      <c r="AJ35" s="120"/>
      <c r="AK35" s="120"/>
      <c r="AL35" s="120"/>
      <c r="AM35" s="120"/>
      <c r="AN35" s="120"/>
      <c r="AO35" s="120"/>
      <c r="AP35" s="120"/>
      <c r="AQ35" s="120"/>
      <c r="AR35" s="120"/>
      <c r="AS35" s="120"/>
      <c r="AT35" s="121"/>
      <c r="AU35" s="114" t="s">
        <v>20</v>
      </c>
      <c r="AV35" s="115"/>
      <c r="AW35" s="115"/>
      <c r="AX35" s="115"/>
      <c r="AY35" s="115"/>
      <c r="AZ35" s="115"/>
      <c r="BA35" s="115"/>
      <c r="BB35" s="115"/>
      <c r="BC35" s="115"/>
      <c r="BD35" s="115"/>
      <c r="BE35" s="115"/>
      <c r="BF35" s="115"/>
      <c r="BG35" s="115"/>
      <c r="BH35" s="115"/>
      <c r="BI35" s="116"/>
      <c r="BJ35" s="142">
        <f>BJ22</f>
        <v>0.004086871</v>
      </c>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4"/>
      <c r="CN35" s="129"/>
      <c r="CO35" s="130"/>
      <c r="CP35" s="130"/>
      <c r="CQ35" s="130"/>
      <c r="CR35" s="130"/>
      <c r="CS35" s="130"/>
      <c r="CT35" s="130"/>
      <c r="CU35" s="130"/>
      <c r="CV35" s="130"/>
      <c r="CW35" s="130"/>
      <c r="CX35" s="130"/>
      <c r="CY35" s="130"/>
      <c r="CZ35" s="130"/>
      <c r="DA35" s="130"/>
      <c r="DB35" s="130"/>
      <c r="DC35" s="130"/>
      <c r="DD35" s="131"/>
    </row>
    <row r="36" spans="1:108" s="5" customFormat="1" ht="43.5" customHeight="1">
      <c r="A36" s="6"/>
      <c r="B36" s="113" t="s">
        <v>37</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7"/>
      <c r="AE36" s="114"/>
      <c r="AF36" s="115"/>
      <c r="AG36" s="115"/>
      <c r="AH36" s="115"/>
      <c r="AI36" s="115"/>
      <c r="AJ36" s="115"/>
      <c r="AK36" s="115"/>
      <c r="AL36" s="115"/>
      <c r="AM36" s="115"/>
      <c r="AN36" s="115"/>
      <c r="AO36" s="115"/>
      <c r="AP36" s="115"/>
      <c r="AQ36" s="115"/>
      <c r="AR36" s="115"/>
      <c r="AS36" s="115"/>
      <c r="AT36" s="116"/>
      <c r="AU36" s="114" t="s">
        <v>20</v>
      </c>
      <c r="AV36" s="115"/>
      <c r="AW36" s="115"/>
      <c r="AX36" s="115"/>
      <c r="AY36" s="115"/>
      <c r="AZ36" s="115"/>
      <c r="BA36" s="115"/>
      <c r="BB36" s="115"/>
      <c r="BC36" s="115"/>
      <c r="BD36" s="115"/>
      <c r="BE36" s="115"/>
      <c r="BF36" s="115"/>
      <c r="BG36" s="115"/>
      <c r="BH36" s="115"/>
      <c r="BI36" s="116"/>
      <c r="BJ36" s="146" t="s">
        <v>3</v>
      </c>
      <c r="BK36" s="147"/>
      <c r="BL36" s="147"/>
      <c r="BM36" s="147"/>
      <c r="BN36" s="147"/>
      <c r="BO36" s="148"/>
      <c r="BP36" s="149" t="s">
        <v>68</v>
      </c>
      <c r="BQ36" s="150"/>
      <c r="BR36" s="150"/>
      <c r="BS36" s="150"/>
      <c r="BT36" s="150"/>
      <c r="BU36" s="151"/>
      <c r="BV36" s="149" t="s">
        <v>68</v>
      </c>
      <c r="BW36" s="150"/>
      <c r="BX36" s="150"/>
      <c r="BY36" s="150"/>
      <c r="BZ36" s="150"/>
      <c r="CA36" s="151"/>
      <c r="CB36" s="149" t="s">
        <v>68</v>
      </c>
      <c r="CC36" s="150"/>
      <c r="CD36" s="150"/>
      <c r="CE36" s="150"/>
      <c r="CF36" s="150"/>
      <c r="CG36" s="151"/>
      <c r="CH36" s="149" t="s">
        <v>68</v>
      </c>
      <c r="CI36" s="150"/>
      <c r="CJ36" s="150"/>
      <c r="CK36" s="150"/>
      <c r="CL36" s="150"/>
      <c r="CM36" s="151"/>
      <c r="CN36" s="129"/>
      <c r="CO36" s="130"/>
      <c r="CP36" s="130"/>
      <c r="CQ36" s="130"/>
      <c r="CR36" s="130"/>
      <c r="CS36" s="130"/>
      <c r="CT36" s="130"/>
      <c r="CU36" s="130"/>
      <c r="CV36" s="130"/>
      <c r="CW36" s="130"/>
      <c r="CX36" s="130"/>
      <c r="CY36" s="130"/>
      <c r="CZ36" s="130"/>
      <c r="DA36" s="130"/>
      <c r="DB36" s="130"/>
      <c r="DC36" s="130"/>
      <c r="DD36" s="131"/>
    </row>
    <row r="37" spans="1:108" s="5" customFormat="1" ht="84" customHeight="1">
      <c r="A37" s="6"/>
      <c r="B37" s="113" t="s">
        <v>38</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7"/>
      <c r="AE37" s="114"/>
      <c r="AF37" s="115"/>
      <c r="AG37" s="115"/>
      <c r="AH37" s="115"/>
      <c r="AI37" s="115"/>
      <c r="AJ37" s="115"/>
      <c r="AK37" s="115"/>
      <c r="AL37" s="115"/>
      <c r="AM37" s="115"/>
      <c r="AN37" s="115"/>
      <c r="AO37" s="115"/>
      <c r="AP37" s="115"/>
      <c r="AQ37" s="115"/>
      <c r="AR37" s="115"/>
      <c r="AS37" s="115"/>
      <c r="AT37" s="116"/>
      <c r="AU37" s="114" t="s">
        <v>20</v>
      </c>
      <c r="AV37" s="115"/>
      <c r="AW37" s="115"/>
      <c r="AX37" s="115"/>
      <c r="AY37" s="115"/>
      <c r="AZ37" s="115"/>
      <c r="BA37" s="115"/>
      <c r="BB37" s="115"/>
      <c r="BC37" s="115"/>
      <c r="BD37" s="115"/>
      <c r="BE37" s="115"/>
      <c r="BF37" s="115"/>
      <c r="BG37" s="115"/>
      <c r="BH37" s="115"/>
      <c r="BI37" s="116"/>
      <c r="BJ37" s="146" t="s">
        <v>68</v>
      </c>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8"/>
      <c r="CN37" s="129"/>
      <c r="CO37" s="130"/>
      <c r="CP37" s="130"/>
      <c r="CQ37" s="130"/>
      <c r="CR37" s="130"/>
      <c r="CS37" s="130"/>
      <c r="CT37" s="130"/>
      <c r="CU37" s="130"/>
      <c r="CV37" s="130"/>
      <c r="CW37" s="130"/>
      <c r="CX37" s="130"/>
      <c r="CY37" s="130"/>
      <c r="CZ37" s="130"/>
      <c r="DA37" s="130"/>
      <c r="DB37" s="130"/>
      <c r="DC37" s="130"/>
      <c r="DD37" s="131"/>
    </row>
    <row r="38" spans="1:108" s="5" customFormat="1" ht="43.5" customHeight="1">
      <c r="A38" s="6"/>
      <c r="B38" s="113" t="s">
        <v>39</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7"/>
      <c r="AE38" s="114"/>
      <c r="AF38" s="115"/>
      <c r="AG38" s="115"/>
      <c r="AH38" s="115"/>
      <c r="AI38" s="115"/>
      <c r="AJ38" s="115"/>
      <c r="AK38" s="115"/>
      <c r="AL38" s="115"/>
      <c r="AM38" s="115"/>
      <c r="AN38" s="115"/>
      <c r="AO38" s="115"/>
      <c r="AP38" s="115"/>
      <c r="AQ38" s="115"/>
      <c r="AR38" s="115"/>
      <c r="AS38" s="115"/>
      <c r="AT38" s="116"/>
      <c r="AU38" s="114" t="s">
        <v>20</v>
      </c>
      <c r="AV38" s="115"/>
      <c r="AW38" s="115"/>
      <c r="AX38" s="115"/>
      <c r="AY38" s="115"/>
      <c r="AZ38" s="115"/>
      <c r="BA38" s="115"/>
      <c r="BB38" s="115"/>
      <c r="BC38" s="115"/>
      <c r="BD38" s="115"/>
      <c r="BE38" s="115"/>
      <c r="BF38" s="115"/>
      <c r="BG38" s="115"/>
      <c r="BH38" s="115"/>
      <c r="BI38" s="116"/>
      <c r="BJ38" s="146">
        <f>BJ25</f>
        <v>0.0007693000000000001</v>
      </c>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8"/>
      <c r="CN38" s="129"/>
      <c r="CO38" s="130"/>
      <c r="CP38" s="130"/>
      <c r="CQ38" s="130"/>
      <c r="CR38" s="130"/>
      <c r="CS38" s="130"/>
      <c r="CT38" s="130"/>
      <c r="CU38" s="130"/>
      <c r="CV38" s="130"/>
      <c r="CW38" s="130"/>
      <c r="CX38" s="130"/>
      <c r="CY38" s="130"/>
      <c r="CZ38" s="130"/>
      <c r="DA38" s="130"/>
      <c r="DB38" s="130"/>
      <c r="DC38" s="130"/>
      <c r="DD38" s="131"/>
    </row>
    <row r="39" spans="1:108" s="5" customFormat="1" ht="33" customHeight="1">
      <c r="A39" s="12"/>
      <c r="B39" s="127" t="s">
        <v>42</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9"/>
      <c r="AE39" s="8"/>
      <c r="AF39" s="124" t="s">
        <v>40</v>
      </c>
      <c r="AG39" s="124"/>
      <c r="AH39" s="124"/>
      <c r="AI39" s="124"/>
      <c r="AJ39" s="124"/>
      <c r="AK39" s="124"/>
      <c r="AL39" s="124"/>
      <c r="AM39" s="124"/>
      <c r="AN39" s="124"/>
      <c r="AO39" s="124"/>
      <c r="AP39" s="124"/>
      <c r="AQ39" s="124"/>
      <c r="AR39" s="124"/>
      <c r="AS39" s="124"/>
      <c r="AT39" s="125"/>
      <c r="AU39" s="114" t="s">
        <v>20</v>
      </c>
      <c r="AV39" s="115"/>
      <c r="AW39" s="115"/>
      <c r="AX39" s="115"/>
      <c r="AY39" s="115"/>
      <c r="AZ39" s="115"/>
      <c r="BA39" s="115"/>
      <c r="BB39" s="115"/>
      <c r="BC39" s="115"/>
      <c r="BD39" s="115"/>
      <c r="BE39" s="115"/>
      <c r="BF39" s="115"/>
      <c r="BG39" s="115"/>
      <c r="BH39" s="115"/>
      <c r="BI39" s="116"/>
      <c r="BJ39" s="142"/>
      <c r="BK39" s="143"/>
      <c r="BL39" s="143"/>
      <c r="BM39" s="143"/>
      <c r="BN39" s="143"/>
      <c r="BO39" s="144"/>
      <c r="BP39" s="142"/>
      <c r="BQ39" s="143"/>
      <c r="BR39" s="143"/>
      <c r="BS39" s="143"/>
      <c r="BT39" s="143"/>
      <c r="BU39" s="144"/>
      <c r="BV39" s="142"/>
      <c r="BW39" s="143"/>
      <c r="BX39" s="143"/>
      <c r="BY39" s="143"/>
      <c r="BZ39" s="143"/>
      <c r="CA39" s="144"/>
      <c r="CB39" s="142"/>
      <c r="CC39" s="143"/>
      <c r="CD39" s="143"/>
      <c r="CE39" s="143"/>
      <c r="CF39" s="143"/>
      <c r="CG39" s="144"/>
      <c r="CH39" s="142"/>
      <c r="CI39" s="143"/>
      <c r="CJ39" s="143"/>
      <c r="CK39" s="143"/>
      <c r="CL39" s="143"/>
      <c r="CM39" s="144"/>
      <c r="CN39" s="38" t="s">
        <v>190</v>
      </c>
      <c r="CO39" s="39"/>
      <c r="CP39" s="39"/>
      <c r="CQ39" s="39"/>
      <c r="CR39" s="39"/>
      <c r="CS39" s="39"/>
      <c r="CT39" s="39"/>
      <c r="CU39" s="39"/>
      <c r="CV39" s="39"/>
      <c r="CW39" s="39"/>
      <c r="CX39" s="39"/>
      <c r="CY39" s="39"/>
      <c r="CZ39" s="39"/>
      <c r="DA39" s="39"/>
      <c r="DB39" s="39"/>
      <c r="DC39" s="39"/>
      <c r="DD39" s="40"/>
    </row>
    <row r="40" spans="1:108" s="5" customFormat="1" ht="33" customHeight="1">
      <c r="A40" s="14"/>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1"/>
      <c r="AE40" s="8"/>
      <c r="AF40" s="120" t="s">
        <v>41</v>
      </c>
      <c r="AG40" s="120"/>
      <c r="AH40" s="120"/>
      <c r="AI40" s="120"/>
      <c r="AJ40" s="120"/>
      <c r="AK40" s="120"/>
      <c r="AL40" s="120"/>
      <c r="AM40" s="120"/>
      <c r="AN40" s="120"/>
      <c r="AO40" s="120"/>
      <c r="AP40" s="120"/>
      <c r="AQ40" s="120"/>
      <c r="AR40" s="120"/>
      <c r="AS40" s="120"/>
      <c r="AT40" s="121"/>
      <c r="AU40" s="145" t="s">
        <v>62</v>
      </c>
      <c r="AV40" s="115"/>
      <c r="AW40" s="115"/>
      <c r="AX40" s="115"/>
      <c r="AY40" s="115"/>
      <c r="AZ40" s="115"/>
      <c r="BA40" s="115"/>
      <c r="BB40" s="115"/>
      <c r="BC40" s="115"/>
      <c r="BD40" s="115"/>
      <c r="BE40" s="115"/>
      <c r="BF40" s="115"/>
      <c r="BG40" s="115"/>
      <c r="BH40" s="115"/>
      <c r="BI40" s="116"/>
      <c r="BJ40" s="142"/>
      <c r="BK40" s="143"/>
      <c r="BL40" s="143"/>
      <c r="BM40" s="143"/>
      <c r="BN40" s="143"/>
      <c r="BO40" s="144"/>
      <c r="BP40" s="142"/>
      <c r="BQ40" s="143"/>
      <c r="BR40" s="143"/>
      <c r="BS40" s="143"/>
      <c r="BT40" s="143"/>
      <c r="BU40" s="144"/>
      <c r="BV40" s="142"/>
      <c r="BW40" s="143"/>
      <c r="BX40" s="143"/>
      <c r="BY40" s="143"/>
      <c r="BZ40" s="143"/>
      <c r="CA40" s="144"/>
      <c r="CB40" s="142"/>
      <c r="CC40" s="143"/>
      <c r="CD40" s="143"/>
      <c r="CE40" s="143"/>
      <c r="CF40" s="143"/>
      <c r="CG40" s="144"/>
      <c r="CH40" s="142"/>
      <c r="CI40" s="143"/>
      <c r="CJ40" s="143"/>
      <c r="CK40" s="143"/>
      <c r="CL40" s="143"/>
      <c r="CM40" s="144"/>
      <c r="CN40" s="44"/>
      <c r="CO40" s="45"/>
      <c r="CP40" s="45"/>
      <c r="CQ40" s="45"/>
      <c r="CR40" s="45"/>
      <c r="CS40" s="45"/>
      <c r="CT40" s="45"/>
      <c r="CU40" s="45"/>
      <c r="CV40" s="45"/>
      <c r="CW40" s="45"/>
      <c r="CX40" s="45"/>
      <c r="CY40" s="45"/>
      <c r="CZ40" s="45"/>
      <c r="DA40" s="45"/>
      <c r="DB40" s="45"/>
      <c r="DC40" s="45"/>
      <c r="DD40" s="46"/>
    </row>
    <row r="41" spans="1:108" s="5" customFormat="1" ht="29.25" customHeight="1">
      <c r="A41" s="12"/>
      <c r="B41" s="122" t="s">
        <v>43</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9"/>
      <c r="AE41" s="8"/>
      <c r="AF41" s="124" t="s">
        <v>40</v>
      </c>
      <c r="AG41" s="124"/>
      <c r="AH41" s="124"/>
      <c r="AI41" s="124"/>
      <c r="AJ41" s="124"/>
      <c r="AK41" s="124"/>
      <c r="AL41" s="124"/>
      <c r="AM41" s="124"/>
      <c r="AN41" s="124"/>
      <c r="AO41" s="124"/>
      <c r="AP41" s="124"/>
      <c r="AQ41" s="124"/>
      <c r="AR41" s="124"/>
      <c r="AS41" s="124"/>
      <c r="AT41" s="125"/>
      <c r="AU41" s="114" t="s">
        <v>20</v>
      </c>
      <c r="AV41" s="115"/>
      <c r="AW41" s="115"/>
      <c r="AX41" s="115"/>
      <c r="AY41" s="115"/>
      <c r="AZ41" s="115"/>
      <c r="BA41" s="115"/>
      <c r="BB41" s="115"/>
      <c r="BC41" s="115"/>
      <c r="BD41" s="115"/>
      <c r="BE41" s="115"/>
      <c r="BF41" s="115"/>
      <c r="BG41" s="115"/>
      <c r="BH41" s="115"/>
      <c r="BI41" s="116"/>
      <c r="BJ41" s="142"/>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4"/>
      <c r="CN41" s="129"/>
      <c r="CO41" s="130"/>
      <c r="CP41" s="130"/>
      <c r="CQ41" s="130"/>
      <c r="CR41" s="130"/>
      <c r="CS41" s="130"/>
      <c r="CT41" s="130"/>
      <c r="CU41" s="130"/>
      <c r="CV41" s="130"/>
      <c r="CW41" s="130"/>
      <c r="CX41" s="130"/>
      <c r="CY41" s="130"/>
      <c r="CZ41" s="130"/>
      <c r="DA41" s="130"/>
      <c r="DB41" s="130"/>
      <c r="DC41" s="130"/>
      <c r="DD41" s="131"/>
    </row>
    <row r="42" spans="1:108" s="5" customFormat="1" ht="29.25" customHeight="1">
      <c r="A42" s="14"/>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1"/>
      <c r="AE42" s="8"/>
      <c r="AF42" s="120" t="s">
        <v>41</v>
      </c>
      <c r="AG42" s="120"/>
      <c r="AH42" s="120"/>
      <c r="AI42" s="120"/>
      <c r="AJ42" s="120"/>
      <c r="AK42" s="120"/>
      <c r="AL42" s="120"/>
      <c r="AM42" s="120"/>
      <c r="AN42" s="120"/>
      <c r="AO42" s="120"/>
      <c r="AP42" s="120"/>
      <c r="AQ42" s="120"/>
      <c r="AR42" s="120"/>
      <c r="AS42" s="120"/>
      <c r="AT42" s="121"/>
      <c r="AU42" s="145" t="s">
        <v>62</v>
      </c>
      <c r="AV42" s="115"/>
      <c r="AW42" s="115"/>
      <c r="AX42" s="115"/>
      <c r="AY42" s="115"/>
      <c r="AZ42" s="115"/>
      <c r="BA42" s="115"/>
      <c r="BB42" s="115"/>
      <c r="BC42" s="115"/>
      <c r="BD42" s="115"/>
      <c r="BE42" s="115"/>
      <c r="BF42" s="115"/>
      <c r="BG42" s="115"/>
      <c r="BH42" s="115"/>
      <c r="BI42" s="116"/>
      <c r="BJ42" s="142"/>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4"/>
      <c r="CN42" s="129"/>
      <c r="CO42" s="130"/>
      <c r="CP42" s="130"/>
      <c r="CQ42" s="130"/>
      <c r="CR42" s="130"/>
      <c r="CS42" s="130"/>
      <c r="CT42" s="130"/>
      <c r="CU42" s="130"/>
      <c r="CV42" s="130"/>
      <c r="CW42" s="130"/>
      <c r="CX42" s="130"/>
      <c r="CY42" s="130"/>
      <c r="CZ42" s="130"/>
      <c r="DA42" s="130"/>
      <c r="DB42" s="130"/>
      <c r="DC42" s="130"/>
      <c r="DD42" s="131"/>
    </row>
    <row r="43" spans="1:108" s="5" customFormat="1" ht="43.5" customHeight="1">
      <c r="A43" s="6"/>
      <c r="B43" s="113" t="s">
        <v>44</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7"/>
      <c r="AE43" s="114"/>
      <c r="AF43" s="115"/>
      <c r="AG43" s="115"/>
      <c r="AH43" s="115"/>
      <c r="AI43" s="115"/>
      <c r="AJ43" s="115"/>
      <c r="AK43" s="115"/>
      <c r="AL43" s="115"/>
      <c r="AM43" s="115"/>
      <c r="AN43" s="115"/>
      <c r="AO43" s="115"/>
      <c r="AP43" s="115"/>
      <c r="AQ43" s="115"/>
      <c r="AR43" s="115"/>
      <c r="AS43" s="115"/>
      <c r="AT43" s="116"/>
      <c r="AU43" s="114" t="s">
        <v>20</v>
      </c>
      <c r="AV43" s="115"/>
      <c r="AW43" s="115"/>
      <c r="AX43" s="115"/>
      <c r="AY43" s="115"/>
      <c r="AZ43" s="115"/>
      <c r="BA43" s="115"/>
      <c r="BB43" s="115"/>
      <c r="BC43" s="115"/>
      <c r="BD43" s="115"/>
      <c r="BE43" s="115"/>
      <c r="BF43" s="115"/>
      <c r="BG43" s="115"/>
      <c r="BH43" s="115"/>
      <c r="BI43" s="116"/>
      <c r="BJ43" s="146" t="s">
        <v>3</v>
      </c>
      <c r="BK43" s="147"/>
      <c r="BL43" s="147"/>
      <c r="BM43" s="147"/>
      <c r="BN43" s="147"/>
      <c r="BO43" s="148"/>
      <c r="BP43" s="142"/>
      <c r="BQ43" s="143"/>
      <c r="BR43" s="143"/>
      <c r="BS43" s="143"/>
      <c r="BT43" s="143"/>
      <c r="BU43" s="144"/>
      <c r="BV43" s="142"/>
      <c r="BW43" s="143"/>
      <c r="BX43" s="143"/>
      <c r="BY43" s="143"/>
      <c r="BZ43" s="143"/>
      <c r="CA43" s="144"/>
      <c r="CB43" s="142"/>
      <c r="CC43" s="143"/>
      <c r="CD43" s="143"/>
      <c r="CE43" s="143"/>
      <c r="CF43" s="143"/>
      <c r="CG43" s="144"/>
      <c r="CH43" s="142"/>
      <c r="CI43" s="143"/>
      <c r="CJ43" s="143"/>
      <c r="CK43" s="143"/>
      <c r="CL43" s="143"/>
      <c r="CM43" s="144"/>
      <c r="CN43" s="129"/>
      <c r="CO43" s="130"/>
      <c r="CP43" s="130"/>
      <c r="CQ43" s="130"/>
      <c r="CR43" s="130"/>
      <c r="CS43" s="130"/>
      <c r="CT43" s="130"/>
      <c r="CU43" s="130"/>
      <c r="CV43" s="130"/>
      <c r="CW43" s="130"/>
      <c r="CX43" s="130"/>
      <c r="CY43" s="130"/>
      <c r="CZ43" s="130"/>
      <c r="DA43" s="130"/>
      <c r="DB43" s="130"/>
      <c r="DC43" s="130"/>
      <c r="DD43" s="131"/>
    </row>
    <row r="44" spans="1:108" s="5" customFormat="1" ht="84" customHeight="1">
      <c r="A44" s="6"/>
      <c r="B44" s="113" t="s">
        <v>45</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7"/>
      <c r="AE44" s="114"/>
      <c r="AF44" s="115"/>
      <c r="AG44" s="115"/>
      <c r="AH44" s="115"/>
      <c r="AI44" s="115"/>
      <c r="AJ44" s="115"/>
      <c r="AK44" s="115"/>
      <c r="AL44" s="115"/>
      <c r="AM44" s="115"/>
      <c r="AN44" s="115"/>
      <c r="AO44" s="115"/>
      <c r="AP44" s="115"/>
      <c r="AQ44" s="115"/>
      <c r="AR44" s="115"/>
      <c r="AS44" s="115"/>
      <c r="AT44" s="116"/>
      <c r="AU44" s="114" t="s">
        <v>20</v>
      </c>
      <c r="AV44" s="115"/>
      <c r="AW44" s="115"/>
      <c r="AX44" s="115"/>
      <c r="AY44" s="115"/>
      <c r="AZ44" s="115"/>
      <c r="BA44" s="115"/>
      <c r="BB44" s="115"/>
      <c r="BC44" s="115"/>
      <c r="BD44" s="115"/>
      <c r="BE44" s="115"/>
      <c r="BF44" s="115"/>
      <c r="BG44" s="115"/>
      <c r="BH44" s="115"/>
      <c r="BI44" s="116"/>
      <c r="BJ44" s="142"/>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4"/>
      <c r="CN44" s="129"/>
      <c r="CO44" s="130"/>
      <c r="CP44" s="130"/>
      <c r="CQ44" s="130"/>
      <c r="CR44" s="130"/>
      <c r="CS44" s="130"/>
      <c r="CT44" s="130"/>
      <c r="CU44" s="130"/>
      <c r="CV44" s="130"/>
      <c r="CW44" s="130"/>
      <c r="CX44" s="130"/>
      <c r="CY44" s="130"/>
      <c r="CZ44" s="130"/>
      <c r="DA44" s="130"/>
      <c r="DB44" s="130"/>
      <c r="DC44" s="130"/>
      <c r="DD44" s="131"/>
    </row>
    <row r="45" spans="1:108" s="5" customFormat="1" ht="43.5" customHeight="1">
      <c r="A45" s="6"/>
      <c r="B45" s="113" t="s">
        <v>46</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7"/>
      <c r="AE45" s="114"/>
      <c r="AF45" s="115"/>
      <c r="AG45" s="115"/>
      <c r="AH45" s="115"/>
      <c r="AI45" s="115"/>
      <c r="AJ45" s="115"/>
      <c r="AK45" s="115"/>
      <c r="AL45" s="115"/>
      <c r="AM45" s="115"/>
      <c r="AN45" s="115"/>
      <c r="AO45" s="115"/>
      <c r="AP45" s="115"/>
      <c r="AQ45" s="115"/>
      <c r="AR45" s="115"/>
      <c r="AS45" s="115"/>
      <c r="AT45" s="116"/>
      <c r="AU45" s="114" t="s">
        <v>20</v>
      </c>
      <c r="AV45" s="115"/>
      <c r="AW45" s="115"/>
      <c r="AX45" s="115"/>
      <c r="AY45" s="115"/>
      <c r="AZ45" s="115"/>
      <c r="BA45" s="115"/>
      <c r="BB45" s="115"/>
      <c r="BC45" s="115"/>
      <c r="BD45" s="115"/>
      <c r="BE45" s="115"/>
      <c r="BF45" s="115"/>
      <c r="BG45" s="115"/>
      <c r="BH45" s="115"/>
      <c r="BI45" s="116"/>
      <c r="BJ45" s="142"/>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4"/>
      <c r="CN45" s="129"/>
      <c r="CO45" s="130"/>
      <c r="CP45" s="130"/>
      <c r="CQ45" s="130"/>
      <c r="CR45" s="130"/>
      <c r="CS45" s="130"/>
      <c r="CT45" s="130"/>
      <c r="CU45" s="130"/>
      <c r="CV45" s="130"/>
      <c r="CW45" s="130"/>
      <c r="CX45" s="130"/>
      <c r="CY45" s="130"/>
      <c r="CZ45" s="130"/>
      <c r="DA45" s="130"/>
      <c r="DB45" s="130"/>
      <c r="DC45" s="130"/>
      <c r="DD45" s="131"/>
    </row>
    <row r="46" spans="1:108" s="5" customFormat="1" ht="33" customHeight="1">
      <c r="A46" s="12"/>
      <c r="B46" s="127" t="s">
        <v>47</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9"/>
      <c r="AE46" s="8"/>
      <c r="AF46" s="124" t="s">
        <v>40</v>
      </c>
      <c r="AG46" s="124"/>
      <c r="AH46" s="124"/>
      <c r="AI46" s="124"/>
      <c r="AJ46" s="124"/>
      <c r="AK46" s="124"/>
      <c r="AL46" s="124"/>
      <c r="AM46" s="124"/>
      <c r="AN46" s="124"/>
      <c r="AO46" s="124"/>
      <c r="AP46" s="124"/>
      <c r="AQ46" s="124"/>
      <c r="AR46" s="124"/>
      <c r="AS46" s="124"/>
      <c r="AT46" s="125"/>
      <c r="AU46" s="114" t="s">
        <v>20</v>
      </c>
      <c r="AV46" s="115"/>
      <c r="AW46" s="115"/>
      <c r="AX46" s="115"/>
      <c r="AY46" s="115"/>
      <c r="AZ46" s="115"/>
      <c r="BA46" s="115"/>
      <c r="BB46" s="115"/>
      <c r="BC46" s="115"/>
      <c r="BD46" s="115"/>
      <c r="BE46" s="115"/>
      <c r="BF46" s="115"/>
      <c r="BG46" s="115"/>
      <c r="BH46" s="115"/>
      <c r="BI46" s="116"/>
      <c r="BJ46" s="142"/>
      <c r="BK46" s="143"/>
      <c r="BL46" s="143"/>
      <c r="BM46" s="143"/>
      <c r="BN46" s="143"/>
      <c r="BO46" s="144"/>
      <c r="BP46" s="142"/>
      <c r="BQ46" s="143"/>
      <c r="BR46" s="143"/>
      <c r="BS46" s="143"/>
      <c r="BT46" s="143"/>
      <c r="BU46" s="144"/>
      <c r="BV46" s="142"/>
      <c r="BW46" s="143"/>
      <c r="BX46" s="143"/>
      <c r="BY46" s="143"/>
      <c r="BZ46" s="143"/>
      <c r="CA46" s="144"/>
      <c r="CB46" s="142"/>
      <c r="CC46" s="143"/>
      <c r="CD46" s="143"/>
      <c r="CE46" s="143"/>
      <c r="CF46" s="143"/>
      <c r="CG46" s="144"/>
      <c r="CH46" s="142"/>
      <c r="CI46" s="143"/>
      <c r="CJ46" s="143"/>
      <c r="CK46" s="143"/>
      <c r="CL46" s="143"/>
      <c r="CM46" s="144"/>
      <c r="CN46" s="38" t="s">
        <v>191</v>
      </c>
      <c r="CO46" s="39"/>
      <c r="CP46" s="39"/>
      <c r="CQ46" s="39"/>
      <c r="CR46" s="39"/>
      <c r="CS46" s="39"/>
      <c r="CT46" s="39"/>
      <c r="CU46" s="39"/>
      <c r="CV46" s="39"/>
      <c r="CW46" s="39"/>
      <c r="CX46" s="39"/>
      <c r="CY46" s="39"/>
      <c r="CZ46" s="39"/>
      <c r="DA46" s="39"/>
      <c r="DB46" s="39"/>
      <c r="DC46" s="39"/>
      <c r="DD46" s="40"/>
    </row>
    <row r="47" spans="1:108" s="5" customFormat="1" ht="33" customHeight="1">
      <c r="A47" s="14"/>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1"/>
      <c r="AE47" s="8"/>
      <c r="AF47" s="120" t="s">
        <v>41</v>
      </c>
      <c r="AG47" s="120"/>
      <c r="AH47" s="120"/>
      <c r="AI47" s="120"/>
      <c r="AJ47" s="120"/>
      <c r="AK47" s="120"/>
      <c r="AL47" s="120"/>
      <c r="AM47" s="120"/>
      <c r="AN47" s="120"/>
      <c r="AO47" s="120"/>
      <c r="AP47" s="120"/>
      <c r="AQ47" s="120"/>
      <c r="AR47" s="120"/>
      <c r="AS47" s="120"/>
      <c r="AT47" s="121"/>
      <c r="AU47" s="145" t="s">
        <v>62</v>
      </c>
      <c r="AV47" s="115"/>
      <c r="AW47" s="115"/>
      <c r="AX47" s="115"/>
      <c r="AY47" s="115"/>
      <c r="AZ47" s="115"/>
      <c r="BA47" s="115"/>
      <c r="BB47" s="115"/>
      <c r="BC47" s="115"/>
      <c r="BD47" s="115"/>
      <c r="BE47" s="115"/>
      <c r="BF47" s="115"/>
      <c r="BG47" s="115"/>
      <c r="BH47" s="115"/>
      <c r="BI47" s="116"/>
      <c r="BJ47" s="142"/>
      <c r="BK47" s="143"/>
      <c r="BL47" s="143"/>
      <c r="BM47" s="143"/>
      <c r="BN47" s="143"/>
      <c r="BO47" s="144"/>
      <c r="BP47" s="142"/>
      <c r="BQ47" s="143"/>
      <c r="BR47" s="143"/>
      <c r="BS47" s="143"/>
      <c r="BT47" s="143"/>
      <c r="BU47" s="144"/>
      <c r="BV47" s="142"/>
      <c r="BW47" s="143"/>
      <c r="BX47" s="143"/>
      <c r="BY47" s="143"/>
      <c r="BZ47" s="143"/>
      <c r="CA47" s="144"/>
      <c r="CB47" s="142"/>
      <c r="CC47" s="143"/>
      <c r="CD47" s="143"/>
      <c r="CE47" s="143"/>
      <c r="CF47" s="143"/>
      <c r="CG47" s="144"/>
      <c r="CH47" s="142"/>
      <c r="CI47" s="143"/>
      <c r="CJ47" s="143"/>
      <c r="CK47" s="143"/>
      <c r="CL47" s="143"/>
      <c r="CM47" s="144"/>
      <c r="CN47" s="44"/>
      <c r="CO47" s="45"/>
      <c r="CP47" s="45"/>
      <c r="CQ47" s="45"/>
      <c r="CR47" s="45"/>
      <c r="CS47" s="45"/>
      <c r="CT47" s="45"/>
      <c r="CU47" s="45"/>
      <c r="CV47" s="45"/>
      <c r="CW47" s="45"/>
      <c r="CX47" s="45"/>
      <c r="CY47" s="45"/>
      <c r="CZ47" s="45"/>
      <c r="DA47" s="45"/>
      <c r="DB47" s="45"/>
      <c r="DC47" s="45"/>
      <c r="DD47" s="46"/>
    </row>
    <row r="48" spans="1:108" s="5" customFormat="1" ht="29.25" customHeight="1">
      <c r="A48" s="12"/>
      <c r="B48" s="122" t="s">
        <v>48</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9"/>
      <c r="AE48" s="8"/>
      <c r="AF48" s="124" t="s">
        <v>40</v>
      </c>
      <c r="AG48" s="124"/>
      <c r="AH48" s="124"/>
      <c r="AI48" s="124"/>
      <c r="AJ48" s="124"/>
      <c r="AK48" s="124"/>
      <c r="AL48" s="124"/>
      <c r="AM48" s="124"/>
      <c r="AN48" s="124"/>
      <c r="AO48" s="124"/>
      <c r="AP48" s="124"/>
      <c r="AQ48" s="124"/>
      <c r="AR48" s="124"/>
      <c r="AS48" s="124"/>
      <c r="AT48" s="125"/>
      <c r="AU48" s="114" t="s">
        <v>20</v>
      </c>
      <c r="AV48" s="115"/>
      <c r="AW48" s="115"/>
      <c r="AX48" s="115"/>
      <c r="AY48" s="115"/>
      <c r="AZ48" s="115"/>
      <c r="BA48" s="115"/>
      <c r="BB48" s="115"/>
      <c r="BC48" s="115"/>
      <c r="BD48" s="115"/>
      <c r="BE48" s="115"/>
      <c r="BF48" s="115"/>
      <c r="BG48" s="115"/>
      <c r="BH48" s="115"/>
      <c r="BI48" s="116"/>
      <c r="BJ48" s="142"/>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4"/>
      <c r="CN48" s="129"/>
      <c r="CO48" s="130"/>
      <c r="CP48" s="130"/>
      <c r="CQ48" s="130"/>
      <c r="CR48" s="130"/>
      <c r="CS48" s="130"/>
      <c r="CT48" s="130"/>
      <c r="CU48" s="130"/>
      <c r="CV48" s="130"/>
      <c r="CW48" s="130"/>
      <c r="CX48" s="130"/>
      <c r="CY48" s="130"/>
      <c r="CZ48" s="130"/>
      <c r="DA48" s="130"/>
      <c r="DB48" s="130"/>
      <c r="DC48" s="130"/>
      <c r="DD48" s="131"/>
    </row>
    <row r="49" spans="1:108" s="5" customFormat="1" ht="29.25" customHeight="1">
      <c r="A49" s="14"/>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1"/>
      <c r="AE49" s="8"/>
      <c r="AF49" s="120" t="s">
        <v>41</v>
      </c>
      <c r="AG49" s="120"/>
      <c r="AH49" s="120"/>
      <c r="AI49" s="120"/>
      <c r="AJ49" s="120"/>
      <c r="AK49" s="120"/>
      <c r="AL49" s="120"/>
      <c r="AM49" s="120"/>
      <c r="AN49" s="120"/>
      <c r="AO49" s="120"/>
      <c r="AP49" s="120"/>
      <c r="AQ49" s="120"/>
      <c r="AR49" s="120"/>
      <c r="AS49" s="120"/>
      <c r="AT49" s="121"/>
      <c r="AU49" s="145" t="s">
        <v>62</v>
      </c>
      <c r="AV49" s="115"/>
      <c r="AW49" s="115"/>
      <c r="AX49" s="115"/>
      <c r="AY49" s="115"/>
      <c r="AZ49" s="115"/>
      <c r="BA49" s="115"/>
      <c r="BB49" s="115"/>
      <c r="BC49" s="115"/>
      <c r="BD49" s="115"/>
      <c r="BE49" s="115"/>
      <c r="BF49" s="115"/>
      <c r="BG49" s="115"/>
      <c r="BH49" s="115"/>
      <c r="BI49" s="116"/>
      <c r="BJ49" s="142"/>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4"/>
      <c r="CN49" s="129"/>
      <c r="CO49" s="130"/>
      <c r="CP49" s="130"/>
      <c r="CQ49" s="130"/>
      <c r="CR49" s="130"/>
      <c r="CS49" s="130"/>
      <c r="CT49" s="130"/>
      <c r="CU49" s="130"/>
      <c r="CV49" s="130"/>
      <c r="CW49" s="130"/>
      <c r="CX49" s="130"/>
      <c r="CY49" s="130"/>
      <c r="CZ49" s="130"/>
      <c r="DA49" s="130"/>
      <c r="DB49" s="130"/>
      <c r="DC49" s="130"/>
      <c r="DD49" s="131"/>
    </row>
    <row r="50" spans="1:108" s="5" customFormat="1" ht="29.25" customHeight="1">
      <c r="A50" s="12"/>
      <c r="B50" s="122" t="s">
        <v>49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9"/>
      <c r="AE50" s="8"/>
      <c r="AF50" s="124" t="s">
        <v>60</v>
      </c>
      <c r="AG50" s="124"/>
      <c r="AH50" s="124"/>
      <c r="AI50" s="124"/>
      <c r="AJ50" s="124"/>
      <c r="AK50" s="124"/>
      <c r="AL50" s="124"/>
      <c r="AM50" s="124"/>
      <c r="AN50" s="124"/>
      <c r="AO50" s="124"/>
      <c r="AP50" s="124"/>
      <c r="AQ50" s="124"/>
      <c r="AR50" s="124"/>
      <c r="AS50" s="124"/>
      <c r="AT50" s="125"/>
      <c r="AU50" s="114" t="s">
        <v>20</v>
      </c>
      <c r="AV50" s="115"/>
      <c r="AW50" s="115"/>
      <c r="AX50" s="115"/>
      <c r="AY50" s="115"/>
      <c r="AZ50" s="115"/>
      <c r="BA50" s="115"/>
      <c r="BB50" s="115"/>
      <c r="BC50" s="115"/>
      <c r="BD50" s="115"/>
      <c r="BE50" s="115"/>
      <c r="BF50" s="115"/>
      <c r="BG50" s="115"/>
      <c r="BH50" s="115"/>
      <c r="BI50" s="116"/>
      <c r="BJ50" s="142"/>
      <c r="BK50" s="143"/>
      <c r="BL50" s="143"/>
      <c r="BM50" s="143"/>
      <c r="BN50" s="143"/>
      <c r="BO50" s="144"/>
      <c r="BP50" s="142"/>
      <c r="BQ50" s="143"/>
      <c r="BR50" s="143"/>
      <c r="BS50" s="143"/>
      <c r="BT50" s="143"/>
      <c r="BU50" s="144"/>
      <c r="BV50" s="142"/>
      <c r="BW50" s="143"/>
      <c r="BX50" s="143"/>
      <c r="BY50" s="143"/>
      <c r="BZ50" s="143"/>
      <c r="CA50" s="144"/>
      <c r="CB50" s="142"/>
      <c r="CC50" s="143"/>
      <c r="CD50" s="143"/>
      <c r="CE50" s="143"/>
      <c r="CF50" s="143"/>
      <c r="CG50" s="144"/>
      <c r="CH50" s="142"/>
      <c r="CI50" s="143"/>
      <c r="CJ50" s="143"/>
      <c r="CK50" s="143"/>
      <c r="CL50" s="143"/>
      <c r="CM50" s="144"/>
      <c r="CN50" s="129"/>
      <c r="CO50" s="130"/>
      <c r="CP50" s="130"/>
      <c r="CQ50" s="130"/>
      <c r="CR50" s="130"/>
      <c r="CS50" s="130"/>
      <c r="CT50" s="130"/>
      <c r="CU50" s="130"/>
      <c r="CV50" s="130"/>
      <c r="CW50" s="130"/>
      <c r="CX50" s="130"/>
      <c r="CY50" s="130"/>
      <c r="CZ50" s="130"/>
      <c r="DA50" s="130"/>
      <c r="DB50" s="130"/>
      <c r="DC50" s="130"/>
      <c r="DD50" s="131"/>
    </row>
    <row r="51" spans="1:108" s="5" customFormat="1" ht="29.25" customHeight="1">
      <c r="A51" s="14"/>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1"/>
      <c r="AE51" s="8"/>
      <c r="AF51" s="120" t="s">
        <v>61</v>
      </c>
      <c r="AG51" s="120"/>
      <c r="AH51" s="120"/>
      <c r="AI51" s="120"/>
      <c r="AJ51" s="120"/>
      <c r="AK51" s="120"/>
      <c r="AL51" s="120"/>
      <c r="AM51" s="120"/>
      <c r="AN51" s="120"/>
      <c r="AO51" s="120"/>
      <c r="AP51" s="120"/>
      <c r="AQ51" s="120"/>
      <c r="AR51" s="120"/>
      <c r="AS51" s="120"/>
      <c r="AT51" s="121"/>
      <c r="AU51" s="145" t="s">
        <v>62</v>
      </c>
      <c r="AV51" s="115"/>
      <c r="AW51" s="115"/>
      <c r="AX51" s="115"/>
      <c r="AY51" s="115"/>
      <c r="AZ51" s="115"/>
      <c r="BA51" s="115"/>
      <c r="BB51" s="115"/>
      <c r="BC51" s="115"/>
      <c r="BD51" s="115"/>
      <c r="BE51" s="115"/>
      <c r="BF51" s="115"/>
      <c r="BG51" s="115"/>
      <c r="BH51" s="115"/>
      <c r="BI51" s="116"/>
      <c r="BJ51" s="142"/>
      <c r="BK51" s="143"/>
      <c r="BL51" s="143"/>
      <c r="BM51" s="143"/>
      <c r="BN51" s="143"/>
      <c r="BO51" s="144"/>
      <c r="BP51" s="142"/>
      <c r="BQ51" s="143"/>
      <c r="BR51" s="143"/>
      <c r="BS51" s="143"/>
      <c r="BT51" s="143"/>
      <c r="BU51" s="144"/>
      <c r="BV51" s="142"/>
      <c r="BW51" s="143"/>
      <c r="BX51" s="143"/>
      <c r="BY51" s="143"/>
      <c r="BZ51" s="143"/>
      <c r="CA51" s="144"/>
      <c r="CB51" s="142"/>
      <c r="CC51" s="143"/>
      <c r="CD51" s="143"/>
      <c r="CE51" s="143"/>
      <c r="CF51" s="143"/>
      <c r="CG51" s="144"/>
      <c r="CH51" s="142"/>
      <c r="CI51" s="143"/>
      <c r="CJ51" s="143"/>
      <c r="CK51" s="143"/>
      <c r="CL51" s="143"/>
      <c r="CM51" s="144"/>
      <c r="CN51" s="129"/>
      <c r="CO51" s="130"/>
      <c r="CP51" s="130"/>
      <c r="CQ51" s="130"/>
      <c r="CR51" s="130"/>
      <c r="CS51" s="130"/>
      <c r="CT51" s="130"/>
      <c r="CU51" s="130"/>
      <c r="CV51" s="130"/>
      <c r="CW51" s="130"/>
      <c r="CX51" s="130"/>
      <c r="CY51" s="130"/>
      <c r="CZ51" s="130"/>
      <c r="DA51" s="130"/>
      <c r="DB51" s="130"/>
      <c r="DC51" s="130"/>
      <c r="DD51" s="131"/>
    </row>
    <row r="52" spans="1:108" s="5" customFormat="1" ht="83.25" customHeight="1">
      <c r="A52" s="6"/>
      <c r="B52" s="113" t="s">
        <v>50</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7"/>
      <c r="AE52" s="114"/>
      <c r="AF52" s="115"/>
      <c r="AG52" s="115"/>
      <c r="AH52" s="115"/>
      <c r="AI52" s="115"/>
      <c r="AJ52" s="115"/>
      <c r="AK52" s="115"/>
      <c r="AL52" s="115"/>
      <c r="AM52" s="115"/>
      <c r="AN52" s="115"/>
      <c r="AO52" s="115"/>
      <c r="AP52" s="115"/>
      <c r="AQ52" s="115"/>
      <c r="AR52" s="115"/>
      <c r="AS52" s="115"/>
      <c r="AT52" s="116"/>
      <c r="AU52" s="114" t="s">
        <v>20</v>
      </c>
      <c r="AV52" s="115"/>
      <c r="AW52" s="115"/>
      <c r="AX52" s="115"/>
      <c r="AY52" s="115"/>
      <c r="AZ52" s="115"/>
      <c r="BA52" s="115"/>
      <c r="BB52" s="115"/>
      <c r="BC52" s="115"/>
      <c r="BD52" s="115"/>
      <c r="BE52" s="115"/>
      <c r="BF52" s="115"/>
      <c r="BG52" s="115"/>
      <c r="BH52" s="115"/>
      <c r="BI52" s="116"/>
      <c r="BJ52" s="142"/>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4"/>
      <c r="CN52" s="129"/>
      <c r="CO52" s="130"/>
      <c r="CP52" s="130"/>
      <c r="CQ52" s="130"/>
      <c r="CR52" s="130"/>
      <c r="CS52" s="130"/>
      <c r="CT52" s="130"/>
      <c r="CU52" s="130"/>
      <c r="CV52" s="130"/>
      <c r="CW52" s="130"/>
      <c r="CX52" s="130"/>
      <c r="CY52" s="130"/>
      <c r="CZ52" s="130"/>
      <c r="DA52" s="130"/>
      <c r="DB52" s="130"/>
      <c r="DC52" s="130"/>
      <c r="DD52" s="131"/>
    </row>
    <row r="53" spans="1:108" s="5" customFormat="1" ht="44.25" customHeight="1">
      <c r="A53" s="6"/>
      <c r="B53" s="113" t="s">
        <v>51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7"/>
      <c r="AE53" s="114"/>
      <c r="AF53" s="115"/>
      <c r="AG53" s="115"/>
      <c r="AH53" s="115"/>
      <c r="AI53" s="115"/>
      <c r="AJ53" s="115"/>
      <c r="AK53" s="115"/>
      <c r="AL53" s="115"/>
      <c r="AM53" s="115"/>
      <c r="AN53" s="115"/>
      <c r="AO53" s="115"/>
      <c r="AP53" s="115"/>
      <c r="AQ53" s="115"/>
      <c r="AR53" s="115"/>
      <c r="AS53" s="115"/>
      <c r="AT53" s="116"/>
      <c r="AU53" s="114" t="s">
        <v>20</v>
      </c>
      <c r="AV53" s="115"/>
      <c r="AW53" s="115"/>
      <c r="AX53" s="115"/>
      <c r="AY53" s="115"/>
      <c r="AZ53" s="115"/>
      <c r="BA53" s="115"/>
      <c r="BB53" s="115"/>
      <c r="BC53" s="115"/>
      <c r="BD53" s="115"/>
      <c r="BE53" s="115"/>
      <c r="BF53" s="115"/>
      <c r="BG53" s="115"/>
      <c r="BH53" s="115"/>
      <c r="BI53" s="116"/>
      <c r="BJ53" s="142"/>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4"/>
      <c r="CN53" s="129"/>
      <c r="CO53" s="130"/>
      <c r="CP53" s="130"/>
      <c r="CQ53" s="130"/>
      <c r="CR53" s="130"/>
      <c r="CS53" s="130"/>
      <c r="CT53" s="130"/>
      <c r="CU53" s="130"/>
      <c r="CV53" s="130"/>
      <c r="CW53" s="130"/>
      <c r="CX53" s="130"/>
      <c r="CY53" s="130"/>
      <c r="CZ53" s="130"/>
      <c r="DA53" s="130"/>
      <c r="DB53" s="130"/>
      <c r="DC53" s="130"/>
      <c r="DD53" s="131"/>
    </row>
    <row r="54" spans="1:108" s="5" customFormat="1" ht="33" customHeight="1">
      <c r="A54" s="12"/>
      <c r="B54" s="127" t="s">
        <v>52</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9"/>
      <c r="AE54" s="8"/>
      <c r="AF54" s="124" t="s">
        <v>40</v>
      </c>
      <c r="AG54" s="124"/>
      <c r="AH54" s="124"/>
      <c r="AI54" s="124"/>
      <c r="AJ54" s="124"/>
      <c r="AK54" s="124"/>
      <c r="AL54" s="124"/>
      <c r="AM54" s="124"/>
      <c r="AN54" s="124"/>
      <c r="AO54" s="124"/>
      <c r="AP54" s="124"/>
      <c r="AQ54" s="124"/>
      <c r="AR54" s="124"/>
      <c r="AS54" s="124"/>
      <c r="AT54" s="125"/>
      <c r="AU54" s="114" t="s">
        <v>20</v>
      </c>
      <c r="AV54" s="115"/>
      <c r="AW54" s="115"/>
      <c r="AX54" s="115"/>
      <c r="AY54" s="115"/>
      <c r="AZ54" s="115"/>
      <c r="BA54" s="115"/>
      <c r="BB54" s="115"/>
      <c r="BC54" s="115"/>
      <c r="BD54" s="115"/>
      <c r="BE54" s="115"/>
      <c r="BF54" s="115"/>
      <c r="BG54" s="115"/>
      <c r="BH54" s="115"/>
      <c r="BI54" s="116"/>
      <c r="BJ54" s="142"/>
      <c r="BK54" s="143"/>
      <c r="BL54" s="143"/>
      <c r="BM54" s="143"/>
      <c r="BN54" s="143"/>
      <c r="BO54" s="144"/>
      <c r="BP54" s="142"/>
      <c r="BQ54" s="143"/>
      <c r="BR54" s="143"/>
      <c r="BS54" s="143"/>
      <c r="BT54" s="143"/>
      <c r="BU54" s="144"/>
      <c r="BV54" s="142"/>
      <c r="BW54" s="143"/>
      <c r="BX54" s="143"/>
      <c r="BY54" s="143"/>
      <c r="BZ54" s="143"/>
      <c r="CA54" s="144"/>
      <c r="CB54" s="142"/>
      <c r="CC54" s="143"/>
      <c r="CD54" s="143"/>
      <c r="CE54" s="143"/>
      <c r="CF54" s="143"/>
      <c r="CG54" s="144"/>
      <c r="CH54" s="142"/>
      <c r="CI54" s="143"/>
      <c r="CJ54" s="143"/>
      <c r="CK54" s="143"/>
      <c r="CL54" s="143"/>
      <c r="CM54" s="144"/>
      <c r="CN54" s="38" t="s">
        <v>193</v>
      </c>
      <c r="CO54" s="39"/>
      <c r="CP54" s="39"/>
      <c r="CQ54" s="39"/>
      <c r="CR54" s="39"/>
      <c r="CS54" s="39"/>
      <c r="CT54" s="39"/>
      <c r="CU54" s="39"/>
      <c r="CV54" s="39"/>
      <c r="CW54" s="39"/>
      <c r="CX54" s="39"/>
      <c r="CY54" s="39"/>
      <c r="CZ54" s="39"/>
      <c r="DA54" s="39"/>
      <c r="DB54" s="39"/>
      <c r="DC54" s="39"/>
      <c r="DD54" s="40"/>
    </row>
    <row r="55" spans="1:108" s="5" customFormat="1" ht="33" customHeight="1">
      <c r="A55" s="14"/>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1"/>
      <c r="AE55" s="8"/>
      <c r="AF55" s="120" t="s">
        <v>41</v>
      </c>
      <c r="AG55" s="120"/>
      <c r="AH55" s="120"/>
      <c r="AI55" s="120"/>
      <c r="AJ55" s="120"/>
      <c r="AK55" s="120"/>
      <c r="AL55" s="120"/>
      <c r="AM55" s="120"/>
      <c r="AN55" s="120"/>
      <c r="AO55" s="120"/>
      <c r="AP55" s="120"/>
      <c r="AQ55" s="120"/>
      <c r="AR55" s="120"/>
      <c r="AS55" s="120"/>
      <c r="AT55" s="121"/>
      <c r="AU55" s="145" t="s">
        <v>62</v>
      </c>
      <c r="AV55" s="115"/>
      <c r="AW55" s="115"/>
      <c r="AX55" s="115"/>
      <c r="AY55" s="115"/>
      <c r="AZ55" s="115"/>
      <c r="BA55" s="115"/>
      <c r="BB55" s="115"/>
      <c r="BC55" s="115"/>
      <c r="BD55" s="115"/>
      <c r="BE55" s="115"/>
      <c r="BF55" s="115"/>
      <c r="BG55" s="115"/>
      <c r="BH55" s="115"/>
      <c r="BI55" s="116"/>
      <c r="BJ55" s="142"/>
      <c r="BK55" s="143"/>
      <c r="BL55" s="143"/>
      <c r="BM55" s="143"/>
      <c r="BN55" s="143"/>
      <c r="BO55" s="144"/>
      <c r="BP55" s="142"/>
      <c r="BQ55" s="143"/>
      <c r="BR55" s="143"/>
      <c r="BS55" s="143"/>
      <c r="BT55" s="143"/>
      <c r="BU55" s="144"/>
      <c r="BV55" s="142"/>
      <c r="BW55" s="143"/>
      <c r="BX55" s="143"/>
      <c r="BY55" s="143"/>
      <c r="BZ55" s="143"/>
      <c r="CA55" s="144"/>
      <c r="CB55" s="142"/>
      <c r="CC55" s="143"/>
      <c r="CD55" s="143"/>
      <c r="CE55" s="143"/>
      <c r="CF55" s="143"/>
      <c r="CG55" s="144"/>
      <c r="CH55" s="142"/>
      <c r="CI55" s="143"/>
      <c r="CJ55" s="143"/>
      <c r="CK55" s="143"/>
      <c r="CL55" s="143"/>
      <c r="CM55" s="144"/>
      <c r="CN55" s="44"/>
      <c r="CO55" s="45"/>
      <c r="CP55" s="45"/>
      <c r="CQ55" s="45"/>
      <c r="CR55" s="45"/>
      <c r="CS55" s="45"/>
      <c r="CT55" s="45"/>
      <c r="CU55" s="45"/>
      <c r="CV55" s="45"/>
      <c r="CW55" s="45"/>
      <c r="CX55" s="45"/>
      <c r="CY55" s="45"/>
      <c r="CZ55" s="45"/>
      <c r="DA55" s="45"/>
      <c r="DB55" s="45"/>
      <c r="DC55" s="45"/>
      <c r="DD55" s="46"/>
    </row>
    <row r="56" spans="1:108" s="5" customFormat="1" ht="29.25" customHeight="1">
      <c r="A56" s="12"/>
      <c r="B56" s="122" t="s">
        <v>53</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9"/>
      <c r="AE56" s="8"/>
      <c r="AF56" s="124" t="s">
        <v>40</v>
      </c>
      <c r="AG56" s="124"/>
      <c r="AH56" s="124"/>
      <c r="AI56" s="124"/>
      <c r="AJ56" s="124"/>
      <c r="AK56" s="124"/>
      <c r="AL56" s="124"/>
      <c r="AM56" s="124"/>
      <c r="AN56" s="124"/>
      <c r="AO56" s="124"/>
      <c r="AP56" s="124"/>
      <c r="AQ56" s="124"/>
      <c r="AR56" s="124"/>
      <c r="AS56" s="124"/>
      <c r="AT56" s="125"/>
      <c r="AU56" s="114" t="s">
        <v>20</v>
      </c>
      <c r="AV56" s="115"/>
      <c r="AW56" s="115"/>
      <c r="AX56" s="115"/>
      <c r="AY56" s="115"/>
      <c r="AZ56" s="115"/>
      <c r="BA56" s="115"/>
      <c r="BB56" s="115"/>
      <c r="BC56" s="115"/>
      <c r="BD56" s="115"/>
      <c r="BE56" s="115"/>
      <c r="BF56" s="115"/>
      <c r="BG56" s="115"/>
      <c r="BH56" s="115"/>
      <c r="BI56" s="116"/>
      <c r="BJ56" s="142"/>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4"/>
      <c r="CN56" s="129"/>
      <c r="CO56" s="130"/>
      <c r="CP56" s="130"/>
      <c r="CQ56" s="130"/>
      <c r="CR56" s="130"/>
      <c r="CS56" s="130"/>
      <c r="CT56" s="130"/>
      <c r="CU56" s="130"/>
      <c r="CV56" s="130"/>
      <c r="CW56" s="130"/>
      <c r="CX56" s="130"/>
      <c r="CY56" s="130"/>
      <c r="CZ56" s="130"/>
      <c r="DA56" s="130"/>
      <c r="DB56" s="130"/>
      <c r="DC56" s="130"/>
      <c r="DD56" s="131"/>
    </row>
    <row r="57" spans="1:108" s="5" customFormat="1" ht="29.25" customHeight="1">
      <c r="A57" s="14"/>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1"/>
      <c r="AE57" s="8"/>
      <c r="AF57" s="120" t="s">
        <v>41</v>
      </c>
      <c r="AG57" s="120"/>
      <c r="AH57" s="120"/>
      <c r="AI57" s="120"/>
      <c r="AJ57" s="120"/>
      <c r="AK57" s="120"/>
      <c r="AL57" s="120"/>
      <c r="AM57" s="120"/>
      <c r="AN57" s="120"/>
      <c r="AO57" s="120"/>
      <c r="AP57" s="120"/>
      <c r="AQ57" s="120"/>
      <c r="AR57" s="120"/>
      <c r="AS57" s="120"/>
      <c r="AT57" s="121"/>
      <c r="AU57" s="145" t="s">
        <v>62</v>
      </c>
      <c r="AV57" s="115"/>
      <c r="AW57" s="115"/>
      <c r="AX57" s="115"/>
      <c r="AY57" s="115"/>
      <c r="AZ57" s="115"/>
      <c r="BA57" s="115"/>
      <c r="BB57" s="115"/>
      <c r="BC57" s="115"/>
      <c r="BD57" s="115"/>
      <c r="BE57" s="115"/>
      <c r="BF57" s="115"/>
      <c r="BG57" s="115"/>
      <c r="BH57" s="115"/>
      <c r="BI57" s="116"/>
      <c r="BJ57" s="142"/>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4"/>
      <c r="CN57" s="129"/>
      <c r="CO57" s="130"/>
      <c r="CP57" s="130"/>
      <c r="CQ57" s="130"/>
      <c r="CR57" s="130"/>
      <c r="CS57" s="130"/>
      <c r="CT57" s="130"/>
      <c r="CU57" s="130"/>
      <c r="CV57" s="130"/>
      <c r="CW57" s="130"/>
      <c r="CX57" s="130"/>
      <c r="CY57" s="130"/>
      <c r="CZ57" s="130"/>
      <c r="DA57" s="130"/>
      <c r="DB57" s="130"/>
      <c r="DC57" s="130"/>
      <c r="DD57" s="131"/>
    </row>
    <row r="58" spans="1:108" s="5" customFormat="1" ht="44.25" customHeight="1">
      <c r="A58" s="6"/>
      <c r="B58" s="113" t="s">
        <v>54</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7"/>
      <c r="AE58" s="114"/>
      <c r="AF58" s="115"/>
      <c r="AG58" s="115"/>
      <c r="AH58" s="115"/>
      <c r="AI58" s="115"/>
      <c r="AJ58" s="115"/>
      <c r="AK58" s="115"/>
      <c r="AL58" s="115"/>
      <c r="AM58" s="115"/>
      <c r="AN58" s="115"/>
      <c r="AO58" s="115"/>
      <c r="AP58" s="115"/>
      <c r="AQ58" s="115"/>
      <c r="AR58" s="115"/>
      <c r="AS58" s="115"/>
      <c r="AT58" s="116"/>
      <c r="AU58" s="114" t="s">
        <v>20</v>
      </c>
      <c r="AV58" s="115"/>
      <c r="AW58" s="115"/>
      <c r="AX58" s="115"/>
      <c r="AY58" s="115"/>
      <c r="AZ58" s="115"/>
      <c r="BA58" s="115"/>
      <c r="BB58" s="115"/>
      <c r="BC58" s="115"/>
      <c r="BD58" s="115"/>
      <c r="BE58" s="115"/>
      <c r="BF58" s="115"/>
      <c r="BG58" s="115"/>
      <c r="BH58" s="115"/>
      <c r="BI58" s="116"/>
      <c r="BJ58" s="146" t="s">
        <v>3</v>
      </c>
      <c r="BK58" s="147"/>
      <c r="BL58" s="147"/>
      <c r="BM58" s="147"/>
      <c r="BN58" s="147"/>
      <c r="BO58" s="148"/>
      <c r="BP58" s="142"/>
      <c r="BQ58" s="143"/>
      <c r="BR58" s="143"/>
      <c r="BS58" s="143"/>
      <c r="BT58" s="143"/>
      <c r="BU58" s="144"/>
      <c r="BV58" s="142"/>
      <c r="BW58" s="143"/>
      <c r="BX58" s="143"/>
      <c r="BY58" s="143"/>
      <c r="BZ58" s="143"/>
      <c r="CA58" s="144"/>
      <c r="CB58" s="142"/>
      <c r="CC58" s="143"/>
      <c r="CD58" s="143"/>
      <c r="CE58" s="143"/>
      <c r="CF58" s="143"/>
      <c r="CG58" s="144"/>
      <c r="CH58" s="142"/>
      <c r="CI58" s="143"/>
      <c r="CJ58" s="143"/>
      <c r="CK58" s="143"/>
      <c r="CL58" s="143"/>
      <c r="CM58" s="144"/>
      <c r="CN58" s="129"/>
      <c r="CO58" s="130"/>
      <c r="CP58" s="130"/>
      <c r="CQ58" s="130"/>
      <c r="CR58" s="130"/>
      <c r="CS58" s="130"/>
      <c r="CT58" s="130"/>
      <c r="CU58" s="130"/>
      <c r="CV58" s="130"/>
      <c r="CW58" s="130"/>
      <c r="CX58" s="130"/>
      <c r="CY58" s="130"/>
      <c r="CZ58" s="130"/>
      <c r="DA58" s="130"/>
      <c r="DB58" s="130"/>
      <c r="DC58" s="130"/>
      <c r="DD58" s="131"/>
    </row>
    <row r="59" spans="1:108" s="5" customFormat="1" ht="84" customHeight="1">
      <c r="A59" s="6"/>
      <c r="B59" s="113" t="s">
        <v>55</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7"/>
      <c r="AE59" s="114"/>
      <c r="AF59" s="115"/>
      <c r="AG59" s="115"/>
      <c r="AH59" s="115"/>
      <c r="AI59" s="115"/>
      <c r="AJ59" s="115"/>
      <c r="AK59" s="115"/>
      <c r="AL59" s="115"/>
      <c r="AM59" s="115"/>
      <c r="AN59" s="115"/>
      <c r="AO59" s="115"/>
      <c r="AP59" s="115"/>
      <c r="AQ59" s="115"/>
      <c r="AR59" s="115"/>
      <c r="AS59" s="115"/>
      <c r="AT59" s="116"/>
      <c r="AU59" s="114" t="s">
        <v>20</v>
      </c>
      <c r="AV59" s="115"/>
      <c r="AW59" s="115"/>
      <c r="AX59" s="115"/>
      <c r="AY59" s="115"/>
      <c r="AZ59" s="115"/>
      <c r="BA59" s="115"/>
      <c r="BB59" s="115"/>
      <c r="BC59" s="115"/>
      <c r="BD59" s="115"/>
      <c r="BE59" s="115"/>
      <c r="BF59" s="115"/>
      <c r="BG59" s="115"/>
      <c r="BH59" s="115"/>
      <c r="BI59" s="116"/>
      <c r="BJ59" s="142"/>
      <c r="BK59" s="143"/>
      <c r="BL59" s="143"/>
      <c r="BM59" s="143"/>
      <c r="BN59" s="143"/>
      <c r="BO59" s="144"/>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4"/>
      <c r="CN59" s="129"/>
      <c r="CO59" s="130"/>
      <c r="CP59" s="130"/>
      <c r="CQ59" s="130"/>
      <c r="CR59" s="130"/>
      <c r="CS59" s="130"/>
      <c r="CT59" s="130"/>
      <c r="CU59" s="130"/>
      <c r="CV59" s="130"/>
      <c r="CW59" s="130"/>
      <c r="CX59" s="130"/>
      <c r="CY59" s="130"/>
      <c r="CZ59" s="130"/>
      <c r="DA59" s="130"/>
      <c r="DB59" s="130"/>
      <c r="DC59" s="130"/>
      <c r="DD59" s="131"/>
    </row>
    <row r="60" spans="1:108" s="5" customFormat="1" ht="44.25" customHeight="1">
      <c r="A60" s="6"/>
      <c r="B60" s="113" t="s">
        <v>56</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7"/>
      <c r="AE60" s="114"/>
      <c r="AF60" s="115"/>
      <c r="AG60" s="115"/>
      <c r="AH60" s="115"/>
      <c r="AI60" s="115"/>
      <c r="AJ60" s="115"/>
      <c r="AK60" s="115"/>
      <c r="AL60" s="115"/>
      <c r="AM60" s="115"/>
      <c r="AN60" s="115"/>
      <c r="AO60" s="115"/>
      <c r="AP60" s="115"/>
      <c r="AQ60" s="115"/>
      <c r="AR60" s="115"/>
      <c r="AS60" s="115"/>
      <c r="AT60" s="116"/>
      <c r="AU60" s="114" t="s">
        <v>20</v>
      </c>
      <c r="AV60" s="115"/>
      <c r="AW60" s="115"/>
      <c r="AX60" s="115"/>
      <c r="AY60" s="115"/>
      <c r="AZ60" s="115"/>
      <c r="BA60" s="115"/>
      <c r="BB60" s="115"/>
      <c r="BC60" s="115"/>
      <c r="BD60" s="115"/>
      <c r="BE60" s="115"/>
      <c r="BF60" s="115"/>
      <c r="BG60" s="115"/>
      <c r="BH60" s="115"/>
      <c r="BI60" s="116"/>
      <c r="BJ60" s="142"/>
      <c r="BK60" s="143"/>
      <c r="BL60" s="143"/>
      <c r="BM60" s="143"/>
      <c r="BN60" s="143"/>
      <c r="BO60" s="144"/>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4"/>
      <c r="CN60" s="129"/>
      <c r="CO60" s="130"/>
      <c r="CP60" s="130"/>
      <c r="CQ60" s="130"/>
      <c r="CR60" s="130"/>
      <c r="CS60" s="130"/>
      <c r="CT60" s="130"/>
      <c r="CU60" s="130"/>
      <c r="CV60" s="130"/>
      <c r="CW60" s="130"/>
      <c r="CX60" s="130"/>
      <c r="CY60" s="130"/>
      <c r="CZ60" s="130"/>
      <c r="DA60" s="130"/>
      <c r="DB60" s="130"/>
      <c r="DC60" s="130"/>
      <c r="DD60" s="131"/>
    </row>
    <row r="61" spans="1:108" s="5" customFormat="1" ht="33" customHeight="1">
      <c r="A61" s="12"/>
      <c r="B61" s="127" t="s">
        <v>57</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9"/>
      <c r="AE61" s="8"/>
      <c r="AF61" s="124" t="s">
        <v>40</v>
      </c>
      <c r="AG61" s="124"/>
      <c r="AH61" s="124"/>
      <c r="AI61" s="124"/>
      <c r="AJ61" s="124"/>
      <c r="AK61" s="124"/>
      <c r="AL61" s="124"/>
      <c r="AM61" s="124"/>
      <c r="AN61" s="124"/>
      <c r="AO61" s="124"/>
      <c r="AP61" s="124"/>
      <c r="AQ61" s="124"/>
      <c r="AR61" s="124"/>
      <c r="AS61" s="124"/>
      <c r="AT61" s="125"/>
      <c r="AU61" s="114" t="s">
        <v>20</v>
      </c>
      <c r="AV61" s="115"/>
      <c r="AW61" s="115"/>
      <c r="AX61" s="115"/>
      <c r="AY61" s="115"/>
      <c r="AZ61" s="115"/>
      <c r="BA61" s="115"/>
      <c r="BB61" s="115"/>
      <c r="BC61" s="115"/>
      <c r="BD61" s="115"/>
      <c r="BE61" s="115"/>
      <c r="BF61" s="115"/>
      <c r="BG61" s="115"/>
      <c r="BH61" s="115"/>
      <c r="BI61" s="116"/>
      <c r="BJ61" s="142"/>
      <c r="BK61" s="143"/>
      <c r="BL61" s="143"/>
      <c r="BM61" s="143"/>
      <c r="BN61" s="143"/>
      <c r="BO61" s="144"/>
      <c r="BP61" s="142"/>
      <c r="BQ61" s="143"/>
      <c r="BR61" s="143"/>
      <c r="BS61" s="143"/>
      <c r="BT61" s="143"/>
      <c r="BU61" s="144"/>
      <c r="BV61" s="142"/>
      <c r="BW61" s="143"/>
      <c r="BX61" s="143"/>
      <c r="BY61" s="143"/>
      <c r="BZ61" s="143"/>
      <c r="CA61" s="144"/>
      <c r="CB61" s="142"/>
      <c r="CC61" s="143"/>
      <c r="CD61" s="143"/>
      <c r="CE61" s="143"/>
      <c r="CF61" s="143"/>
      <c r="CG61" s="144"/>
      <c r="CH61" s="142"/>
      <c r="CI61" s="143"/>
      <c r="CJ61" s="143"/>
      <c r="CK61" s="143"/>
      <c r="CL61" s="143"/>
      <c r="CM61" s="144"/>
      <c r="CN61" s="38" t="s">
        <v>192</v>
      </c>
      <c r="CO61" s="39"/>
      <c r="CP61" s="39"/>
      <c r="CQ61" s="39"/>
      <c r="CR61" s="39"/>
      <c r="CS61" s="39"/>
      <c r="CT61" s="39"/>
      <c r="CU61" s="39"/>
      <c r="CV61" s="39"/>
      <c r="CW61" s="39"/>
      <c r="CX61" s="39"/>
      <c r="CY61" s="39"/>
      <c r="CZ61" s="39"/>
      <c r="DA61" s="39"/>
      <c r="DB61" s="39"/>
      <c r="DC61" s="39"/>
      <c r="DD61" s="40"/>
    </row>
    <row r="62" spans="1:108" s="5" customFormat="1" ht="33" customHeight="1">
      <c r="A62" s="14"/>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1"/>
      <c r="AE62" s="8"/>
      <c r="AF62" s="120" t="s">
        <v>41</v>
      </c>
      <c r="AG62" s="120"/>
      <c r="AH62" s="120"/>
      <c r="AI62" s="120"/>
      <c r="AJ62" s="120"/>
      <c r="AK62" s="120"/>
      <c r="AL62" s="120"/>
      <c r="AM62" s="120"/>
      <c r="AN62" s="120"/>
      <c r="AO62" s="120"/>
      <c r="AP62" s="120"/>
      <c r="AQ62" s="120"/>
      <c r="AR62" s="120"/>
      <c r="AS62" s="120"/>
      <c r="AT62" s="121"/>
      <c r="AU62" s="145" t="s">
        <v>62</v>
      </c>
      <c r="AV62" s="115"/>
      <c r="AW62" s="115"/>
      <c r="AX62" s="115"/>
      <c r="AY62" s="115"/>
      <c r="AZ62" s="115"/>
      <c r="BA62" s="115"/>
      <c r="BB62" s="115"/>
      <c r="BC62" s="115"/>
      <c r="BD62" s="115"/>
      <c r="BE62" s="115"/>
      <c r="BF62" s="115"/>
      <c r="BG62" s="115"/>
      <c r="BH62" s="115"/>
      <c r="BI62" s="116"/>
      <c r="BJ62" s="142"/>
      <c r="BK62" s="143"/>
      <c r="BL62" s="143"/>
      <c r="BM62" s="143"/>
      <c r="BN62" s="143"/>
      <c r="BO62" s="144"/>
      <c r="BP62" s="142"/>
      <c r="BQ62" s="143"/>
      <c r="BR62" s="143"/>
      <c r="BS62" s="143"/>
      <c r="BT62" s="143"/>
      <c r="BU62" s="144"/>
      <c r="BV62" s="142"/>
      <c r="BW62" s="143"/>
      <c r="BX62" s="143"/>
      <c r="BY62" s="143"/>
      <c r="BZ62" s="143"/>
      <c r="CA62" s="144"/>
      <c r="CB62" s="142"/>
      <c r="CC62" s="143"/>
      <c r="CD62" s="143"/>
      <c r="CE62" s="143"/>
      <c r="CF62" s="143"/>
      <c r="CG62" s="144"/>
      <c r="CH62" s="142"/>
      <c r="CI62" s="143"/>
      <c r="CJ62" s="143"/>
      <c r="CK62" s="143"/>
      <c r="CL62" s="143"/>
      <c r="CM62" s="144"/>
      <c r="CN62" s="44"/>
      <c r="CO62" s="45"/>
      <c r="CP62" s="45"/>
      <c r="CQ62" s="45"/>
      <c r="CR62" s="45"/>
      <c r="CS62" s="45"/>
      <c r="CT62" s="45"/>
      <c r="CU62" s="45"/>
      <c r="CV62" s="45"/>
      <c r="CW62" s="45"/>
      <c r="CX62" s="45"/>
      <c r="CY62" s="45"/>
      <c r="CZ62" s="45"/>
      <c r="DA62" s="45"/>
      <c r="DB62" s="45"/>
      <c r="DC62" s="45"/>
      <c r="DD62" s="46"/>
    </row>
    <row r="63" spans="1:108" s="5" customFormat="1" ht="29.25" customHeight="1">
      <c r="A63" s="12"/>
      <c r="B63" s="122" t="s">
        <v>58</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9"/>
      <c r="AE63" s="8"/>
      <c r="AF63" s="124" t="s">
        <v>40</v>
      </c>
      <c r="AG63" s="124"/>
      <c r="AH63" s="124"/>
      <c r="AI63" s="124"/>
      <c r="AJ63" s="124"/>
      <c r="AK63" s="124"/>
      <c r="AL63" s="124"/>
      <c r="AM63" s="124"/>
      <c r="AN63" s="124"/>
      <c r="AO63" s="124"/>
      <c r="AP63" s="124"/>
      <c r="AQ63" s="124"/>
      <c r="AR63" s="124"/>
      <c r="AS63" s="124"/>
      <c r="AT63" s="125"/>
      <c r="AU63" s="114" t="s">
        <v>20</v>
      </c>
      <c r="AV63" s="115"/>
      <c r="AW63" s="115"/>
      <c r="AX63" s="115"/>
      <c r="AY63" s="115"/>
      <c r="AZ63" s="115"/>
      <c r="BA63" s="115"/>
      <c r="BB63" s="115"/>
      <c r="BC63" s="115"/>
      <c r="BD63" s="115"/>
      <c r="BE63" s="115"/>
      <c r="BF63" s="115"/>
      <c r="BG63" s="115"/>
      <c r="BH63" s="115"/>
      <c r="BI63" s="116"/>
      <c r="BJ63" s="142"/>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4"/>
      <c r="CN63" s="129"/>
      <c r="CO63" s="130"/>
      <c r="CP63" s="130"/>
      <c r="CQ63" s="130"/>
      <c r="CR63" s="130"/>
      <c r="CS63" s="130"/>
      <c r="CT63" s="130"/>
      <c r="CU63" s="130"/>
      <c r="CV63" s="130"/>
      <c r="CW63" s="130"/>
      <c r="CX63" s="130"/>
      <c r="CY63" s="130"/>
      <c r="CZ63" s="130"/>
      <c r="DA63" s="130"/>
      <c r="DB63" s="130"/>
      <c r="DC63" s="130"/>
      <c r="DD63" s="131"/>
    </row>
    <row r="64" spans="1:108" s="5" customFormat="1" ht="29.25" customHeight="1">
      <c r="A64" s="14"/>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1"/>
      <c r="AE64" s="8"/>
      <c r="AF64" s="120" t="s">
        <v>41</v>
      </c>
      <c r="AG64" s="120"/>
      <c r="AH64" s="120"/>
      <c r="AI64" s="120"/>
      <c r="AJ64" s="120"/>
      <c r="AK64" s="120"/>
      <c r="AL64" s="120"/>
      <c r="AM64" s="120"/>
      <c r="AN64" s="120"/>
      <c r="AO64" s="120"/>
      <c r="AP64" s="120"/>
      <c r="AQ64" s="120"/>
      <c r="AR64" s="120"/>
      <c r="AS64" s="120"/>
      <c r="AT64" s="121"/>
      <c r="AU64" s="145" t="s">
        <v>62</v>
      </c>
      <c r="AV64" s="115"/>
      <c r="AW64" s="115"/>
      <c r="AX64" s="115"/>
      <c r="AY64" s="115"/>
      <c r="AZ64" s="115"/>
      <c r="BA64" s="115"/>
      <c r="BB64" s="115"/>
      <c r="BC64" s="115"/>
      <c r="BD64" s="115"/>
      <c r="BE64" s="115"/>
      <c r="BF64" s="115"/>
      <c r="BG64" s="115"/>
      <c r="BH64" s="115"/>
      <c r="BI64" s="116"/>
      <c r="BJ64" s="142"/>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4"/>
      <c r="CN64" s="129"/>
      <c r="CO64" s="130"/>
      <c r="CP64" s="130"/>
      <c r="CQ64" s="130"/>
      <c r="CR64" s="130"/>
      <c r="CS64" s="130"/>
      <c r="CT64" s="130"/>
      <c r="CU64" s="130"/>
      <c r="CV64" s="130"/>
      <c r="CW64" s="130"/>
      <c r="CX64" s="130"/>
      <c r="CY64" s="130"/>
      <c r="CZ64" s="130"/>
      <c r="DA64" s="130"/>
      <c r="DB64" s="130"/>
      <c r="DC64" s="130"/>
      <c r="DD64" s="131"/>
    </row>
    <row r="65" spans="1:108" s="5" customFormat="1" ht="29.25" customHeight="1">
      <c r="A65" s="12"/>
      <c r="B65" s="122" t="s">
        <v>59</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9"/>
      <c r="AE65" s="8"/>
      <c r="AF65" s="124" t="s">
        <v>60</v>
      </c>
      <c r="AG65" s="124"/>
      <c r="AH65" s="124"/>
      <c r="AI65" s="124"/>
      <c r="AJ65" s="124"/>
      <c r="AK65" s="124"/>
      <c r="AL65" s="124"/>
      <c r="AM65" s="124"/>
      <c r="AN65" s="124"/>
      <c r="AO65" s="124"/>
      <c r="AP65" s="124"/>
      <c r="AQ65" s="124"/>
      <c r="AR65" s="124"/>
      <c r="AS65" s="124"/>
      <c r="AT65" s="125"/>
      <c r="AU65" s="114" t="s">
        <v>20</v>
      </c>
      <c r="AV65" s="115"/>
      <c r="AW65" s="115"/>
      <c r="AX65" s="115"/>
      <c r="AY65" s="115"/>
      <c r="AZ65" s="115"/>
      <c r="BA65" s="115"/>
      <c r="BB65" s="115"/>
      <c r="BC65" s="115"/>
      <c r="BD65" s="115"/>
      <c r="BE65" s="115"/>
      <c r="BF65" s="115"/>
      <c r="BG65" s="115"/>
      <c r="BH65" s="115"/>
      <c r="BI65" s="116"/>
      <c r="BJ65" s="142"/>
      <c r="BK65" s="143"/>
      <c r="BL65" s="143"/>
      <c r="BM65" s="143"/>
      <c r="BN65" s="143"/>
      <c r="BO65" s="144"/>
      <c r="BP65" s="142"/>
      <c r="BQ65" s="143"/>
      <c r="BR65" s="143"/>
      <c r="BS65" s="143"/>
      <c r="BT65" s="143"/>
      <c r="BU65" s="144"/>
      <c r="BV65" s="142"/>
      <c r="BW65" s="143"/>
      <c r="BX65" s="143"/>
      <c r="BY65" s="143"/>
      <c r="BZ65" s="143"/>
      <c r="CA65" s="144"/>
      <c r="CB65" s="142"/>
      <c r="CC65" s="143"/>
      <c r="CD65" s="143"/>
      <c r="CE65" s="143"/>
      <c r="CF65" s="143"/>
      <c r="CG65" s="144"/>
      <c r="CH65" s="142"/>
      <c r="CI65" s="143"/>
      <c r="CJ65" s="143"/>
      <c r="CK65" s="143"/>
      <c r="CL65" s="143"/>
      <c r="CM65" s="144"/>
      <c r="CN65" s="129"/>
      <c r="CO65" s="130"/>
      <c r="CP65" s="130"/>
      <c r="CQ65" s="130"/>
      <c r="CR65" s="130"/>
      <c r="CS65" s="130"/>
      <c r="CT65" s="130"/>
      <c r="CU65" s="130"/>
      <c r="CV65" s="130"/>
      <c r="CW65" s="130"/>
      <c r="CX65" s="130"/>
      <c r="CY65" s="130"/>
      <c r="CZ65" s="130"/>
      <c r="DA65" s="130"/>
      <c r="DB65" s="130"/>
      <c r="DC65" s="130"/>
      <c r="DD65" s="131"/>
    </row>
    <row r="66" spans="1:108" s="5" customFormat="1" ht="29.25" customHeight="1">
      <c r="A66" s="14"/>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1"/>
      <c r="AE66" s="8"/>
      <c r="AF66" s="120" t="s">
        <v>61</v>
      </c>
      <c r="AG66" s="120"/>
      <c r="AH66" s="120"/>
      <c r="AI66" s="120"/>
      <c r="AJ66" s="120"/>
      <c r="AK66" s="120"/>
      <c r="AL66" s="120"/>
      <c r="AM66" s="120"/>
      <c r="AN66" s="120"/>
      <c r="AO66" s="120"/>
      <c r="AP66" s="120"/>
      <c r="AQ66" s="120"/>
      <c r="AR66" s="120"/>
      <c r="AS66" s="120"/>
      <c r="AT66" s="121"/>
      <c r="AU66" s="145" t="s">
        <v>62</v>
      </c>
      <c r="AV66" s="115"/>
      <c r="AW66" s="115"/>
      <c r="AX66" s="115"/>
      <c r="AY66" s="115"/>
      <c r="AZ66" s="115"/>
      <c r="BA66" s="115"/>
      <c r="BB66" s="115"/>
      <c r="BC66" s="115"/>
      <c r="BD66" s="115"/>
      <c r="BE66" s="115"/>
      <c r="BF66" s="115"/>
      <c r="BG66" s="115"/>
      <c r="BH66" s="115"/>
      <c r="BI66" s="116"/>
      <c r="BJ66" s="142"/>
      <c r="BK66" s="143"/>
      <c r="BL66" s="143"/>
      <c r="BM66" s="143"/>
      <c r="BN66" s="143"/>
      <c r="BO66" s="144"/>
      <c r="BP66" s="142"/>
      <c r="BQ66" s="143"/>
      <c r="BR66" s="143"/>
      <c r="BS66" s="143"/>
      <c r="BT66" s="143"/>
      <c r="BU66" s="144"/>
      <c r="BV66" s="142"/>
      <c r="BW66" s="143"/>
      <c r="BX66" s="143"/>
      <c r="BY66" s="143"/>
      <c r="BZ66" s="143"/>
      <c r="CA66" s="144"/>
      <c r="CB66" s="142"/>
      <c r="CC66" s="143"/>
      <c r="CD66" s="143"/>
      <c r="CE66" s="143"/>
      <c r="CF66" s="143"/>
      <c r="CG66" s="144"/>
      <c r="CH66" s="142"/>
      <c r="CI66" s="143"/>
      <c r="CJ66" s="143"/>
      <c r="CK66" s="143"/>
      <c r="CL66" s="143"/>
      <c r="CM66" s="144"/>
      <c r="CN66" s="129"/>
      <c r="CO66" s="130"/>
      <c r="CP66" s="130"/>
      <c r="CQ66" s="130"/>
      <c r="CR66" s="130"/>
      <c r="CS66" s="130"/>
      <c r="CT66" s="130"/>
      <c r="CU66" s="130"/>
      <c r="CV66" s="130"/>
      <c r="CW66" s="130"/>
      <c r="CX66" s="130"/>
      <c r="CY66" s="130"/>
      <c r="CZ66" s="130"/>
      <c r="DA66" s="130"/>
      <c r="DB66" s="130"/>
      <c r="DC66" s="130"/>
      <c r="DD66" s="131"/>
    </row>
    <row r="67" spans="1:108" s="5" customFormat="1" ht="84" customHeight="1">
      <c r="A67" s="6"/>
      <c r="B67" s="113" t="s">
        <v>63</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7"/>
      <c r="AE67" s="114"/>
      <c r="AF67" s="115"/>
      <c r="AG67" s="115"/>
      <c r="AH67" s="115"/>
      <c r="AI67" s="115"/>
      <c r="AJ67" s="115"/>
      <c r="AK67" s="115"/>
      <c r="AL67" s="115"/>
      <c r="AM67" s="115"/>
      <c r="AN67" s="115"/>
      <c r="AO67" s="115"/>
      <c r="AP67" s="115"/>
      <c r="AQ67" s="115"/>
      <c r="AR67" s="115"/>
      <c r="AS67" s="115"/>
      <c r="AT67" s="116"/>
      <c r="AU67" s="114" t="s">
        <v>20</v>
      </c>
      <c r="AV67" s="115"/>
      <c r="AW67" s="115"/>
      <c r="AX67" s="115"/>
      <c r="AY67" s="115"/>
      <c r="AZ67" s="115"/>
      <c r="BA67" s="115"/>
      <c r="BB67" s="115"/>
      <c r="BC67" s="115"/>
      <c r="BD67" s="115"/>
      <c r="BE67" s="115"/>
      <c r="BF67" s="115"/>
      <c r="BG67" s="115"/>
      <c r="BH67" s="115"/>
      <c r="BI67" s="116"/>
      <c r="BJ67" s="142"/>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4"/>
      <c r="CN67" s="129"/>
      <c r="CO67" s="130"/>
      <c r="CP67" s="130"/>
      <c r="CQ67" s="130"/>
      <c r="CR67" s="130"/>
      <c r="CS67" s="130"/>
      <c r="CT67" s="130"/>
      <c r="CU67" s="130"/>
      <c r="CV67" s="130"/>
      <c r="CW67" s="130"/>
      <c r="CX67" s="130"/>
      <c r="CY67" s="130"/>
      <c r="CZ67" s="130"/>
      <c r="DA67" s="130"/>
      <c r="DB67" s="130"/>
      <c r="DC67" s="130"/>
      <c r="DD67" s="131"/>
    </row>
    <row r="68" spans="1:108" s="5" customFormat="1" ht="44.25" customHeight="1">
      <c r="A68" s="6"/>
      <c r="B68" s="113" t="s">
        <v>64</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7"/>
      <c r="AE68" s="114"/>
      <c r="AF68" s="115"/>
      <c r="AG68" s="115"/>
      <c r="AH68" s="115"/>
      <c r="AI68" s="115"/>
      <c r="AJ68" s="115"/>
      <c r="AK68" s="115"/>
      <c r="AL68" s="115"/>
      <c r="AM68" s="115"/>
      <c r="AN68" s="115"/>
      <c r="AO68" s="115"/>
      <c r="AP68" s="115"/>
      <c r="AQ68" s="115"/>
      <c r="AR68" s="115"/>
      <c r="AS68" s="115"/>
      <c r="AT68" s="116"/>
      <c r="AU68" s="114" t="s">
        <v>20</v>
      </c>
      <c r="AV68" s="115"/>
      <c r="AW68" s="115"/>
      <c r="AX68" s="115"/>
      <c r="AY68" s="115"/>
      <c r="AZ68" s="115"/>
      <c r="BA68" s="115"/>
      <c r="BB68" s="115"/>
      <c r="BC68" s="115"/>
      <c r="BD68" s="115"/>
      <c r="BE68" s="115"/>
      <c r="BF68" s="115"/>
      <c r="BG68" s="115"/>
      <c r="BH68" s="115"/>
      <c r="BI68" s="116"/>
      <c r="BJ68" s="142"/>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4"/>
      <c r="CN68" s="129"/>
      <c r="CO68" s="130"/>
      <c r="CP68" s="130"/>
      <c r="CQ68" s="130"/>
      <c r="CR68" s="130"/>
      <c r="CS68" s="130"/>
      <c r="CT68" s="130"/>
      <c r="CU68" s="130"/>
      <c r="CV68" s="130"/>
      <c r="CW68" s="130"/>
      <c r="CX68" s="130"/>
      <c r="CY68" s="130"/>
      <c r="CZ68" s="130"/>
      <c r="DA68" s="130"/>
      <c r="DB68" s="130"/>
      <c r="DC68" s="130"/>
      <c r="DD68" s="131"/>
    </row>
    <row r="69" spans="1:107" ht="1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row>
    <row r="70" spans="1:107" s="1" customFormat="1" ht="12.75">
      <c r="A70" s="15"/>
      <c r="B70" s="15"/>
      <c r="C70" s="15"/>
      <c r="D70" s="15"/>
      <c r="E70" s="15"/>
      <c r="F70" s="15" t="s">
        <v>0</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row>
    <row r="71" spans="1:107" s="1" customFormat="1" ht="12.75">
      <c r="A71" s="16" t="s">
        <v>66</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row>
  </sheetData>
  <sheetProtection/>
  <mergeCells count="349">
    <mergeCell ref="A5:DD5"/>
    <mergeCell ref="A6:DD6"/>
    <mergeCell ref="A7:DD7"/>
    <mergeCell ref="O10:CR10"/>
    <mergeCell ref="H11:BE11"/>
    <mergeCell ref="H12:BE12"/>
    <mergeCell ref="A13:BE13"/>
    <mergeCell ref="A15:AD15"/>
    <mergeCell ref="AE15:AT15"/>
    <mergeCell ref="AU15:BI15"/>
    <mergeCell ref="BJ15:BO15"/>
    <mergeCell ref="BP15:BU15"/>
    <mergeCell ref="BV15:CA15"/>
    <mergeCell ref="CB15:CG15"/>
    <mergeCell ref="CH15:CM15"/>
    <mergeCell ref="CN15:DD15"/>
    <mergeCell ref="B16:AC16"/>
    <mergeCell ref="AE16:AT16"/>
    <mergeCell ref="AU16:BI16"/>
    <mergeCell ref="BJ16:CM16"/>
    <mergeCell ref="CN16:DD16"/>
    <mergeCell ref="B17:AC17"/>
    <mergeCell ref="AE17:AT17"/>
    <mergeCell ref="AU17:BI17"/>
    <mergeCell ref="BJ17:CM17"/>
    <mergeCell ref="CN17:DD17"/>
    <mergeCell ref="B18:AC18"/>
    <mergeCell ref="AE18:AT18"/>
    <mergeCell ref="AU18:BI18"/>
    <mergeCell ref="BJ18:CM18"/>
    <mergeCell ref="CN18:DD18"/>
    <mergeCell ref="B19:AC19"/>
    <mergeCell ref="AE19:AT19"/>
    <mergeCell ref="AU19:BI19"/>
    <mergeCell ref="BJ19:CM19"/>
    <mergeCell ref="CN19:DD19"/>
    <mergeCell ref="B20:AC20"/>
    <mergeCell ref="AE20:AT20"/>
    <mergeCell ref="AU20:BI20"/>
    <mergeCell ref="BJ20:CM20"/>
    <mergeCell ref="CN20:DD20"/>
    <mergeCell ref="CN21:DD21"/>
    <mergeCell ref="B22:AC22"/>
    <mergeCell ref="AE22:AT22"/>
    <mergeCell ref="AU22:BI22"/>
    <mergeCell ref="BJ22:CM22"/>
    <mergeCell ref="CN22:DD22"/>
    <mergeCell ref="B21:AC21"/>
    <mergeCell ref="AE21:AT21"/>
    <mergeCell ref="AU21:BI21"/>
    <mergeCell ref="BJ21:BO21"/>
    <mergeCell ref="BP23:BU23"/>
    <mergeCell ref="BV23:CA23"/>
    <mergeCell ref="CB21:CG21"/>
    <mergeCell ref="CH21:CM21"/>
    <mergeCell ref="BP21:BU21"/>
    <mergeCell ref="BV21:CA21"/>
    <mergeCell ref="CB23:CG23"/>
    <mergeCell ref="CH23:CM23"/>
    <mergeCell ref="CN23:DD23"/>
    <mergeCell ref="B24:AC24"/>
    <mergeCell ref="AE24:AT24"/>
    <mergeCell ref="AU24:BI24"/>
    <mergeCell ref="BJ24:CM24"/>
    <mergeCell ref="CN24:DD24"/>
    <mergeCell ref="B23:AC23"/>
    <mergeCell ref="AE23:AT23"/>
    <mergeCell ref="AU23:BI23"/>
    <mergeCell ref="BJ23:BO23"/>
    <mergeCell ref="B25:AC25"/>
    <mergeCell ref="AE25:AT25"/>
    <mergeCell ref="AU25:BI25"/>
    <mergeCell ref="BJ25:CM25"/>
    <mergeCell ref="CN25:DD25"/>
    <mergeCell ref="B26:AC30"/>
    <mergeCell ref="AF26:AT26"/>
    <mergeCell ref="AU26:BI26"/>
    <mergeCell ref="BJ26:BO26"/>
    <mergeCell ref="BP26:BU26"/>
    <mergeCell ref="BV26:CA26"/>
    <mergeCell ref="CB26:CG26"/>
    <mergeCell ref="CH26:CM26"/>
    <mergeCell ref="CN26:DD26"/>
    <mergeCell ref="AF27:AT27"/>
    <mergeCell ref="AU27:BI27"/>
    <mergeCell ref="BJ27:BO27"/>
    <mergeCell ref="BP27:BU27"/>
    <mergeCell ref="BV27:CA27"/>
    <mergeCell ref="CB27:CG27"/>
    <mergeCell ref="CH27:CM27"/>
    <mergeCell ref="CN27:DD27"/>
    <mergeCell ref="AF28:AT28"/>
    <mergeCell ref="AU28:BI28"/>
    <mergeCell ref="BJ28:BO28"/>
    <mergeCell ref="BP28:BU28"/>
    <mergeCell ref="BV28:CA28"/>
    <mergeCell ref="CB28:CG28"/>
    <mergeCell ref="CH28:CM28"/>
    <mergeCell ref="CN28:DD28"/>
    <mergeCell ref="AF29:AT29"/>
    <mergeCell ref="AU29:BI29"/>
    <mergeCell ref="BJ29:BO29"/>
    <mergeCell ref="BP29:BU29"/>
    <mergeCell ref="BV29:CA29"/>
    <mergeCell ref="CB29:CG29"/>
    <mergeCell ref="CH29:CM29"/>
    <mergeCell ref="CN29:DD29"/>
    <mergeCell ref="AF30:AT30"/>
    <mergeCell ref="AU30:BI30"/>
    <mergeCell ref="BJ30:BO30"/>
    <mergeCell ref="BP30:BU30"/>
    <mergeCell ref="BV30:CA30"/>
    <mergeCell ref="CB30:CG30"/>
    <mergeCell ref="CH30:CM30"/>
    <mergeCell ref="CN30:DD30"/>
    <mergeCell ref="B31:AC35"/>
    <mergeCell ref="AF31:AT31"/>
    <mergeCell ref="AU31:BI31"/>
    <mergeCell ref="BJ31:CM31"/>
    <mergeCell ref="CN31:DD31"/>
    <mergeCell ref="AF32:AT32"/>
    <mergeCell ref="AU32:BI32"/>
    <mergeCell ref="BJ32:CM32"/>
    <mergeCell ref="CN32:DD32"/>
    <mergeCell ref="AF33:AT33"/>
    <mergeCell ref="AU33:BI33"/>
    <mergeCell ref="BJ33:CM33"/>
    <mergeCell ref="CN33:DD33"/>
    <mergeCell ref="AF34:AT34"/>
    <mergeCell ref="AU34:BI34"/>
    <mergeCell ref="BJ34:CM34"/>
    <mergeCell ref="CN34:DD34"/>
    <mergeCell ref="AF35:AT35"/>
    <mergeCell ref="AU35:BI35"/>
    <mergeCell ref="BJ35:CM35"/>
    <mergeCell ref="CN35:DD35"/>
    <mergeCell ref="B36:AC36"/>
    <mergeCell ref="AE36:AT36"/>
    <mergeCell ref="AU36:BI36"/>
    <mergeCell ref="BJ36:BO36"/>
    <mergeCell ref="BP36:BU36"/>
    <mergeCell ref="BV36:CA36"/>
    <mergeCell ref="CB36:CG36"/>
    <mergeCell ref="CH36:CM36"/>
    <mergeCell ref="CN36:DD36"/>
    <mergeCell ref="B37:AC37"/>
    <mergeCell ref="AE37:AT37"/>
    <mergeCell ref="AU37:BI37"/>
    <mergeCell ref="BJ37:CM37"/>
    <mergeCell ref="CN37:DD37"/>
    <mergeCell ref="B38:AC38"/>
    <mergeCell ref="AE38:AT38"/>
    <mergeCell ref="AU38:BI38"/>
    <mergeCell ref="BJ38:CM38"/>
    <mergeCell ref="CN38:DD38"/>
    <mergeCell ref="B39:AC40"/>
    <mergeCell ref="AF39:AT39"/>
    <mergeCell ref="AU39:BI39"/>
    <mergeCell ref="BJ39:BO39"/>
    <mergeCell ref="BP39:BU39"/>
    <mergeCell ref="BV39:CA39"/>
    <mergeCell ref="CB39:CG39"/>
    <mergeCell ref="CH39:CM39"/>
    <mergeCell ref="AF40:AT40"/>
    <mergeCell ref="AU40:BI40"/>
    <mergeCell ref="BJ40:BO40"/>
    <mergeCell ref="BP40:BU40"/>
    <mergeCell ref="BV40:CA40"/>
    <mergeCell ref="CB40:CG40"/>
    <mergeCell ref="CH40:CM40"/>
    <mergeCell ref="B41:AC42"/>
    <mergeCell ref="AF41:AT41"/>
    <mergeCell ref="AU41:BI41"/>
    <mergeCell ref="BJ41:CM41"/>
    <mergeCell ref="CN41:DD41"/>
    <mergeCell ref="AF42:AT42"/>
    <mergeCell ref="AU42:BI42"/>
    <mergeCell ref="BJ42:CM42"/>
    <mergeCell ref="CN42:DD42"/>
    <mergeCell ref="CN43:DD43"/>
    <mergeCell ref="B44:AC44"/>
    <mergeCell ref="AE44:AT44"/>
    <mergeCell ref="AU44:BI44"/>
    <mergeCell ref="BJ44:CM44"/>
    <mergeCell ref="CN44:DD44"/>
    <mergeCell ref="B43:AC43"/>
    <mergeCell ref="AE43:AT43"/>
    <mergeCell ref="AU43:BI43"/>
    <mergeCell ref="BJ43:BO43"/>
    <mergeCell ref="B46:AC47"/>
    <mergeCell ref="CB43:CG43"/>
    <mergeCell ref="CH43:CM43"/>
    <mergeCell ref="BP43:BU43"/>
    <mergeCell ref="BV43:CA43"/>
    <mergeCell ref="AU46:BI46"/>
    <mergeCell ref="BJ46:BO46"/>
    <mergeCell ref="BP46:BU46"/>
    <mergeCell ref="BV46:CA46"/>
    <mergeCell ref="CN48:DD48"/>
    <mergeCell ref="B45:AC45"/>
    <mergeCell ref="AE45:AT45"/>
    <mergeCell ref="AU45:BI45"/>
    <mergeCell ref="BJ45:CM45"/>
    <mergeCell ref="CN45:DD45"/>
    <mergeCell ref="BP47:BU47"/>
    <mergeCell ref="BV47:CA47"/>
    <mergeCell ref="CB47:CG47"/>
    <mergeCell ref="CH47:CM47"/>
    <mergeCell ref="AF49:AT49"/>
    <mergeCell ref="AU49:BI49"/>
    <mergeCell ref="BJ49:CM49"/>
    <mergeCell ref="CN49:DD49"/>
    <mergeCell ref="CB46:CG46"/>
    <mergeCell ref="CH46:CM46"/>
    <mergeCell ref="AF47:AT47"/>
    <mergeCell ref="AU47:BI47"/>
    <mergeCell ref="BJ47:BO47"/>
    <mergeCell ref="AF46:AT46"/>
    <mergeCell ref="CH51:CM51"/>
    <mergeCell ref="CN51:DD51"/>
    <mergeCell ref="BP50:BU50"/>
    <mergeCell ref="BV50:CA50"/>
    <mergeCell ref="B48:AC49"/>
    <mergeCell ref="AF48:AT48"/>
    <mergeCell ref="AU48:BI48"/>
    <mergeCell ref="BJ48:CM48"/>
    <mergeCell ref="CB50:CG50"/>
    <mergeCell ref="CH50:CM50"/>
    <mergeCell ref="AF51:AT51"/>
    <mergeCell ref="AU51:BI51"/>
    <mergeCell ref="BJ51:BO51"/>
    <mergeCell ref="BP51:BU51"/>
    <mergeCell ref="BV51:CA51"/>
    <mergeCell ref="CB51:CG51"/>
    <mergeCell ref="B52:AC52"/>
    <mergeCell ref="AE52:AT52"/>
    <mergeCell ref="AU52:BI52"/>
    <mergeCell ref="BJ52:CM52"/>
    <mergeCell ref="CN52:DD52"/>
    <mergeCell ref="B50:AC51"/>
    <mergeCell ref="AF50:AT50"/>
    <mergeCell ref="AU50:BI50"/>
    <mergeCell ref="BJ50:BO50"/>
    <mergeCell ref="CN50:DD50"/>
    <mergeCell ref="CN53:DD53"/>
    <mergeCell ref="B54:AC55"/>
    <mergeCell ref="AF54:AT54"/>
    <mergeCell ref="AU54:BI54"/>
    <mergeCell ref="BJ54:BO54"/>
    <mergeCell ref="BP54:BU54"/>
    <mergeCell ref="BJ55:BO55"/>
    <mergeCell ref="BP55:BU55"/>
    <mergeCell ref="BV55:CA55"/>
    <mergeCell ref="CB55:CG55"/>
    <mergeCell ref="AF55:AT55"/>
    <mergeCell ref="AU55:BI55"/>
    <mergeCell ref="CH55:CM55"/>
    <mergeCell ref="B53:AC53"/>
    <mergeCell ref="AE53:AT53"/>
    <mergeCell ref="AU53:BI53"/>
    <mergeCell ref="BJ53:CM53"/>
    <mergeCell ref="AU57:BI57"/>
    <mergeCell ref="BJ57:CM57"/>
    <mergeCell ref="CN57:DD57"/>
    <mergeCell ref="BV54:CA54"/>
    <mergeCell ref="CB54:CG54"/>
    <mergeCell ref="CH54:CM54"/>
    <mergeCell ref="CN56:DD56"/>
    <mergeCell ref="AU58:BI58"/>
    <mergeCell ref="BJ58:BO58"/>
    <mergeCell ref="BP58:BU58"/>
    <mergeCell ref="BV58:CA58"/>
    <mergeCell ref="B56:AC57"/>
    <mergeCell ref="AF56:AT56"/>
    <mergeCell ref="AU56:BI56"/>
    <mergeCell ref="BJ56:CM56"/>
    <mergeCell ref="CB58:CG58"/>
    <mergeCell ref="AF57:AT57"/>
    <mergeCell ref="CH58:CM58"/>
    <mergeCell ref="CN58:DD58"/>
    <mergeCell ref="B59:AC59"/>
    <mergeCell ref="AE59:AT59"/>
    <mergeCell ref="AU59:BI59"/>
    <mergeCell ref="BJ59:BO59"/>
    <mergeCell ref="BP59:CM59"/>
    <mergeCell ref="CN59:DD59"/>
    <mergeCell ref="B58:AC58"/>
    <mergeCell ref="AE58:AT58"/>
    <mergeCell ref="B60:AC60"/>
    <mergeCell ref="AE60:AT60"/>
    <mergeCell ref="AU60:BI60"/>
    <mergeCell ref="BJ60:BO60"/>
    <mergeCell ref="BP60:CM60"/>
    <mergeCell ref="CN60:DD60"/>
    <mergeCell ref="B61:AC62"/>
    <mergeCell ref="AF61:AT61"/>
    <mergeCell ref="AU61:BI61"/>
    <mergeCell ref="BJ61:BO61"/>
    <mergeCell ref="BP61:BU61"/>
    <mergeCell ref="BV61:CA61"/>
    <mergeCell ref="CB61:CG61"/>
    <mergeCell ref="CH61:CM61"/>
    <mergeCell ref="AF62:AT62"/>
    <mergeCell ref="AU62:BI62"/>
    <mergeCell ref="BJ62:BO62"/>
    <mergeCell ref="BP62:BU62"/>
    <mergeCell ref="BV62:CA62"/>
    <mergeCell ref="CB62:CG62"/>
    <mergeCell ref="CH62:CM62"/>
    <mergeCell ref="BV65:CA65"/>
    <mergeCell ref="B63:AC64"/>
    <mergeCell ref="AF63:AT63"/>
    <mergeCell ref="AU63:BI63"/>
    <mergeCell ref="BJ63:CM63"/>
    <mergeCell ref="CN63:DD63"/>
    <mergeCell ref="AF64:AT64"/>
    <mergeCell ref="AU64:BI64"/>
    <mergeCell ref="BJ64:CM64"/>
    <mergeCell ref="CN64:DD64"/>
    <mergeCell ref="BJ66:BO66"/>
    <mergeCell ref="BP66:BU66"/>
    <mergeCell ref="BV66:CA66"/>
    <mergeCell ref="CB66:CG66"/>
    <mergeCell ref="CH66:CM66"/>
    <mergeCell ref="B65:AC66"/>
    <mergeCell ref="AF65:AT65"/>
    <mergeCell ref="AU65:BI65"/>
    <mergeCell ref="BJ65:BO65"/>
    <mergeCell ref="BP65:BU65"/>
    <mergeCell ref="B67:AC67"/>
    <mergeCell ref="AE67:AT67"/>
    <mergeCell ref="AU67:BI67"/>
    <mergeCell ref="BJ67:CM67"/>
    <mergeCell ref="CN67:DD67"/>
    <mergeCell ref="CB65:CG65"/>
    <mergeCell ref="CH65:CM65"/>
    <mergeCell ref="CN65:DD65"/>
    <mergeCell ref="AF66:AT66"/>
    <mergeCell ref="AU66:BI66"/>
    <mergeCell ref="B68:AC68"/>
    <mergeCell ref="AE68:AT68"/>
    <mergeCell ref="AU68:BI68"/>
    <mergeCell ref="BJ68:CM68"/>
    <mergeCell ref="CN68:DD68"/>
    <mergeCell ref="CN39:DD40"/>
    <mergeCell ref="CN46:DD47"/>
    <mergeCell ref="CN54:DD55"/>
    <mergeCell ref="CN61:DD62"/>
    <mergeCell ref="CN66:DD66"/>
  </mergeCells>
  <printOptions horizontalCentered="1"/>
  <pageMargins left="0.31496062992125984" right="0.31496062992125984" top="0.35433070866141736" bottom="0.35433070866141736" header="0.31496062992125984" footer="0.31496062992125984"/>
  <pageSetup fitToHeight="2" fitToWidth="1"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1:DD71"/>
  <sheetViews>
    <sheetView view="pageBreakPreview" zoomScaleSheetLayoutView="100" zoomScalePageLayoutView="0" workbookViewId="0" topLeftCell="A4">
      <selection activeCell="BJ20" sqref="BJ20:CM20"/>
    </sheetView>
  </sheetViews>
  <sheetFormatPr defaultColWidth="0.875" defaultRowHeight="15" customHeight="1"/>
  <cols>
    <col min="1" max="66" width="0.875" style="2" customWidth="1"/>
    <col min="67" max="67" width="4.875" style="2" customWidth="1"/>
    <col min="68" max="72" width="0.875" style="2" customWidth="1"/>
    <col min="73" max="73" width="4.875" style="2" customWidth="1"/>
    <col min="74" max="78" width="0.875" style="2" customWidth="1"/>
    <col min="79" max="79" width="4.875" style="2" customWidth="1"/>
    <col min="80" max="84" width="0.875" style="2" customWidth="1"/>
    <col min="85" max="85" width="4.875" style="2" customWidth="1"/>
    <col min="86" max="90" width="0.875" style="2" customWidth="1"/>
    <col min="91" max="91" width="4.875" style="2" customWidth="1"/>
    <col min="92" max="16384" width="0.875" style="2" customWidth="1"/>
  </cols>
  <sheetData>
    <row r="1" s="1" customFormat="1" ht="12" customHeight="1">
      <c r="BO1" s="1" t="s">
        <v>7</v>
      </c>
    </row>
    <row r="2" s="1" customFormat="1" ht="12" customHeight="1">
      <c r="BO2" s="1" t="s">
        <v>4</v>
      </c>
    </row>
    <row r="3" s="1" customFormat="1" ht="12" customHeight="1">
      <c r="BO3" s="1" t="s">
        <v>5</v>
      </c>
    </row>
    <row r="4" ht="18" customHeight="1"/>
    <row r="5" spans="1:108" s="3" customFormat="1" ht="14.25" customHeight="1">
      <c r="A5" s="137" t="s">
        <v>8</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row>
    <row r="6" spans="1:108" s="3" customFormat="1" ht="14.25" customHeight="1">
      <c r="A6" s="137" t="s">
        <v>9</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row>
    <row r="7" spans="1:108" s="3" customFormat="1" ht="14.25" customHeight="1">
      <c r="A7" s="137" t="s">
        <v>10</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row>
    <row r="8" ht="18" customHeight="1"/>
    <row r="9" spans="1:4" ht="15">
      <c r="A9" s="4" t="s">
        <v>11</v>
      </c>
      <c r="D9" s="4"/>
    </row>
    <row r="10" spans="1:96" ht="15">
      <c r="A10" s="4" t="s">
        <v>12</v>
      </c>
      <c r="D10" s="4"/>
      <c r="O10" s="167" t="s">
        <v>67</v>
      </c>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row>
    <row r="11" spans="1:57" ht="15">
      <c r="A11" s="4" t="s">
        <v>1</v>
      </c>
      <c r="D11" s="4"/>
      <c r="H11" s="139">
        <v>4909044901</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row>
    <row r="12" spans="1:57" ht="15">
      <c r="A12" s="4" t="s">
        <v>2</v>
      </c>
      <c r="D12" s="4"/>
      <c r="H12" s="140">
        <v>490901001</v>
      </c>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row>
    <row r="13" spans="1:57" ht="15">
      <c r="A13" s="141" t="s">
        <v>223</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row>
    <row r="15" spans="1:108" s="5" customFormat="1" ht="30" customHeight="1">
      <c r="A15" s="126" t="s">
        <v>65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5"/>
      <c r="AE15" s="145" t="s">
        <v>13</v>
      </c>
      <c r="AF15" s="162"/>
      <c r="AG15" s="162"/>
      <c r="AH15" s="162"/>
      <c r="AI15" s="162"/>
      <c r="AJ15" s="162"/>
      <c r="AK15" s="162"/>
      <c r="AL15" s="162"/>
      <c r="AM15" s="162"/>
      <c r="AN15" s="162"/>
      <c r="AO15" s="162"/>
      <c r="AP15" s="162"/>
      <c r="AQ15" s="162"/>
      <c r="AR15" s="162"/>
      <c r="AS15" s="162"/>
      <c r="AT15" s="163"/>
      <c r="AU15" s="145" t="s">
        <v>6</v>
      </c>
      <c r="AV15" s="162"/>
      <c r="AW15" s="162"/>
      <c r="AX15" s="162"/>
      <c r="AY15" s="162"/>
      <c r="AZ15" s="162"/>
      <c r="BA15" s="162"/>
      <c r="BB15" s="162"/>
      <c r="BC15" s="162"/>
      <c r="BD15" s="162"/>
      <c r="BE15" s="162"/>
      <c r="BF15" s="162"/>
      <c r="BG15" s="162"/>
      <c r="BH15" s="162"/>
      <c r="BI15" s="163"/>
      <c r="BJ15" s="145" t="s">
        <v>14</v>
      </c>
      <c r="BK15" s="162"/>
      <c r="BL15" s="162"/>
      <c r="BM15" s="162"/>
      <c r="BN15" s="162"/>
      <c r="BO15" s="163"/>
      <c r="BP15" s="145" t="s">
        <v>15</v>
      </c>
      <c r="BQ15" s="162"/>
      <c r="BR15" s="162"/>
      <c r="BS15" s="162"/>
      <c r="BT15" s="162"/>
      <c r="BU15" s="163"/>
      <c r="BV15" s="145" t="s">
        <v>16</v>
      </c>
      <c r="BW15" s="162"/>
      <c r="BX15" s="162"/>
      <c r="BY15" s="162"/>
      <c r="BZ15" s="162"/>
      <c r="CA15" s="163"/>
      <c r="CB15" s="145" t="s">
        <v>17</v>
      </c>
      <c r="CC15" s="162"/>
      <c r="CD15" s="162"/>
      <c r="CE15" s="162"/>
      <c r="CF15" s="162"/>
      <c r="CG15" s="163"/>
      <c r="CH15" s="145" t="s">
        <v>18</v>
      </c>
      <c r="CI15" s="162"/>
      <c r="CJ15" s="162"/>
      <c r="CK15" s="162"/>
      <c r="CL15" s="162"/>
      <c r="CM15" s="163"/>
      <c r="CN15" s="145" t="s">
        <v>19</v>
      </c>
      <c r="CO15" s="162"/>
      <c r="CP15" s="162"/>
      <c r="CQ15" s="162"/>
      <c r="CR15" s="162"/>
      <c r="CS15" s="162"/>
      <c r="CT15" s="162"/>
      <c r="CU15" s="162"/>
      <c r="CV15" s="162"/>
      <c r="CW15" s="162"/>
      <c r="CX15" s="162"/>
      <c r="CY15" s="162"/>
      <c r="CZ15" s="162"/>
      <c r="DA15" s="162"/>
      <c r="DB15" s="162"/>
      <c r="DC15" s="162"/>
      <c r="DD15" s="163"/>
    </row>
    <row r="16" spans="1:108" s="5" customFormat="1" ht="15" customHeight="1">
      <c r="A16" s="6"/>
      <c r="B16" s="161" t="s">
        <v>21</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7"/>
      <c r="AE16" s="114"/>
      <c r="AF16" s="115"/>
      <c r="AG16" s="115"/>
      <c r="AH16" s="115"/>
      <c r="AI16" s="115"/>
      <c r="AJ16" s="115"/>
      <c r="AK16" s="115"/>
      <c r="AL16" s="115"/>
      <c r="AM16" s="115"/>
      <c r="AN16" s="115"/>
      <c r="AO16" s="115"/>
      <c r="AP16" s="115"/>
      <c r="AQ16" s="115"/>
      <c r="AR16" s="115"/>
      <c r="AS16" s="115"/>
      <c r="AT16" s="116"/>
      <c r="AU16" s="114" t="s">
        <v>20</v>
      </c>
      <c r="AV16" s="115"/>
      <c r="AW16" s="115"/>
      <c r="AX16" s="115"/>
      <c r="AY16" s="115"/>
      <c r="AZ16" s="115"/>
      <c r="BA16" s="115"/>
      <c r="BB16" s="115"/>
      <c r="BC16" s="115"/>
      <c r="BD16" s="115"/>
      <c r="BE16" s="115"/>
      <c r="BF16" s="115"/>
      <c r="BG16" s="115"/>
      <c r="BH16" s="115"/>
      <c r="BI16" s="116"/>
      <c r="BJ16" s="174">
        <f>4.83/1000</f>
        <v>0.00483</v>
      </c>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6"/>
      <c r="CN16" s="177"/>
      <c r="CO16" s="124"/>
      <c r="CP16" s="124"/>
      <c r="CQ16" s="124"/>
      <c r="CR16" s="124"/>
      <c r="CS16" s="124"/>
      <c r="CT16" s="124"/>
      <c r="CU16" s="124"/>
      <c r="CV16" s="124"/>
      <c r="CW16" s="124"/>
      <c r="CX16" s="124"/>
      <c r="CY16" s="124"/>
      <c r="CZ16" s="124"/>
      <c r="DA16" s="124"/>
      <c r="DB16" s="124"/>
      <c r="DC16" s="124"/>
      <c r="DD16" s="125"/>
    </row>
    <row r="17" spans="1:108" s="5" customFormat="1" ht="44.25" customHeight="1">
      <c r="A17" s="6"/>
      <c r="B17" s="113" t="s">
        <v>22</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7"/>
      <c r="AE17" s="114"/>
      <c r="AF17" s="115"/>
      <c r="AG17" s="115"/>
      <c r="AH17" s="115"/>
      <c r="AI17" s="115"/>
      <c r="AJ17" s="115"/>
      <c r="AK17" s="115"/>
      <c r="AL17" s="115"/>
      <c r="AM17" s="115"/>
      <c r="AN17" s="115"/>
      <c r="AO17" s="115"/>
      <c r="AP17" s="115"/>
      <c r="AQ17" s="115"/>
      <c r="AR17" s="115"/>
      <c r="AS17" s="115"/>
      <c r="AT17" s="116"/>
      <c r="AU17" s="114" t="s">
        <v>20</v>
      </c>
      <c r="AV17" s="115"/>
      <c r="AW17" s="115"/>
      <c r="AX17" s="115"/>
      <c r="AY17" s="115"/>
      <c r="AZ17" s="115"/>
      <c r="BA17" s="115"/>
      <c r="BB17" s="115"/>
      <c r="BC17" s="115"/>
      <c r="BD17" s="115"/>
      <c r="BE17" s="115"/>
      <c r="BF17" s="115"/>
      <c r="BG17" s="115"/>
      <c r="BH17" s="115"/>
      <c r="BI17" s="116"/>
      <c r="BJ17" s="174">
        <f>3.3517/1000*1.18</f>
        <v>0.003955006</v>
      </c>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6"/>
      <c r="CN17" s="177"/>
      <c r="CO17" s="124"/>
      <c r="CP17" s="124"/>
      <c r="CQ17" s="124"/>
      <c r="CR17" s="124"/>
      <c r="CS17" s="124"/>
      <c r="CT17" s="124"/>
      <c r="CU17" s="124"/>
      <c r="CV17" s="124"/>
      <c r="CW17" s="124"/>
      <c r="CX17" s="124"/>
      <c r="CY17" s="124"/>
      <c r="CZ17" s="124"/>
      <c r="DA17" s="124"/>
      <c r="DB17" s="124"/>
      <c r="DC17" s="124"/>
      <c r="DD17" s="125"/>
    </row>
    <row r="18" spans="1:108" s="5" customFormat="1" ht="44.25" customHeight="1">
      <c r="A18" s="6"/>
      <c r="B18" s="113" t="s">
        <v>23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7"/>
      <c r="AE18" s="114"/>
      <c r="AF18" s="115"/>
      <c r="AG18" s="115"/>
      <c r="AH18" s="115"/>
      <c r="AI18" s="115"/>
      <c r="AJ18" s="115"/>
      <c r="AK18" s="115"/>
      <c r="AL18" s="115"/>
      <c r="AM18" s="115"/>
      <c r="AN18" s="115"/>
      <c r="AO18" s="115"/>
      <c r="AP18" s="115"/>
      <c r="AQ18" s="115"/>
      <c r="AR18" s="115"/>
      <c r="AS18" s="115"/>
      <c r="AT18" s="116"/>
      <c r="AU18" s="114" t="s">
        <v>20</v>
      </c>
      <c r="AV18" s="115"/>
      <c r="AW18" s="115"/>
      <c r="AX18" s="115"/>
      <c r="AY18" s="115"/>
      <c r="AZ18" s="115"/>
      <c r="BA18" s="115"/>
      <c r="BB18" s="115"/>
      <c r="BC18" s="115"/>
      <c r="BD18" s="115"/>
      <c r="BE18" s="115"/>
      <c r="BF18" s="115"/>
      <c r="BG18" s="115"/>
      <c r="BH18" s="115"/>
      <c r="BI18" s="116"/>
      <c r="BJ18" s="174" t="s">
        <v>68</v>
      </c>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6"/>
      <c r="CN18" s="177"/>
      <c r="CO18" s="124"/>
      <c r="CP18" s="124"/>
      <c r="CQ18" s="124"/>
      <c r="CR18" s="124"/>
      <c r="CS18" s="124"/>
      <c r="CT18" s="124"/>
      <c r="CU18" s="124"/>
      <c r="CV18" s="124"/>
      <c r="CW18" s="124"/>
      <c r="CX18" s="124"/>
      <c r="CY18" s="124"/>
      <c r="CZ18" s="124"/>
      <c r="DA18" s="124"/>
      <c r="DB18" s="124"/>
      <c r="DC18" s="124"/>
      <c r="DD18" s="125"/>
    </row>
    <row r="19" spans="1:108" s="5" customFormat="1" ht="69.75" customHeight="1">
      <c r="A19" s="6"/>
      <c r="B19" s="113" t="s">
        <v>24</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7"/>
      <c r="AE19" s="114"/>
      <c r="AF19" s="115"/>
      <c r="AG19" s="115"/>
      <c r="AH19" s="115"/>
      <c r="AI19" s="115"/>
      <c r="AJ19" s="115"/>
      <c r="AK19" s="115"/>
      <c r="AL19" s="115"/>
      <c r="AM19" s="115"/>
      <c r="AN19" s="115"/>
      <c r="AO19" s="115"/>
      <c r="AP19" s="115"/>
      <c r="AQ19" s="115"/>
      <c r="AR19" s="115"/>
      <c r="AS19" s="115"/>
      <c r="AT19" s="116"/>
      <c r="AU19" s="114" t="s">
        <v>20</v>
      </c>
      <c r="AV19" s="115"/>
      <c r="AW19" s="115"/>
      <c r="AX19" s="115"/>
      <c r="AY19" s="115"/>
      <c r="AZ19" s="115"/>
      <c r="BA19" s="115"/>
      <c r="BB19" s="115"/>
      <c r="BC19" s="115"/>
      <c r="BD19" s="115"/>
      <c r="BE19" s="115"/>
      <c r="BF19" s="115"/>
      <c r="BG19" s="115"/>
      <c r="BH19" s="115"/>
      <c r="BI19" s="116"/>
      <c r="BJ19" s="174" t="s">
        <v>68</v>
      </c>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6"/>
      <c r="CN19" s="177"/>
      <c r="CO19" s="124"/>
      <c r="CP19" s="124"/>
      <c r="CQ19" s="124"/>
      <c r="CR19" s="124"/>
      <c r="CS19" s="124"/>
      <c r="CT19" s="124"/>
      <c r="CU19" s="124"/>
      <c r="CV19" s="124"/>
      <c r="CW19" s="124"/>
      <c r="CX19" s="124"/>
      <c r="CY19" s="124"/>
      <c r="CZ19" s="124"/>
      <c r="DA19" s="124"/>
      <c r="DB19" s="124"/>
      <c r="DC19" s="124"/>
      <c r="DD19" s="125"/>
    </row>
    <row r="20" spans="1:108" s="5" customFormat="1" ht="44.25" customHeight="1">
      <c r="A20" s="6"/>
      <c r="B20" s="113" t="s">
        <v>25</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7"/>
      <c r="AE20" s="114"/>
      <c r="AF20" s="115"/>
      <c r="AG20" s="115"/>
      <c r="AH20" s="115"/>
      <c r="AI20" s="115"/>
      <c r="AJ20" s="115"/>
      <c r="AK20" s="115"/>
      <c r="AL20" s="115"/>
      <c r="AM20" s="115"/>
      <c r="AN20" s="115"/>
      <c r="AO20" s="115"/>
      <c r="AP20" s="115"/>
      <c r="AQ20" s="115"/>
      <c r="AR20" s="115"/>
      <c r="AS20" s="115"/>
      <c r="AT20" s="116"/>
      <c r="AU20" s="114" t="s">
        <v>20</v>
      </c>
      <c r="AV20" s="115"/>
      <c r="AW20" s="115"/>
      <c r="AX20" s="115"/>
      <c r="AY20" s="115"/>
      <c r="AZ20" s="115"/>
      <c r="BA20" s="115"/>
      <c r="BB20" s="115"/>
      <c r="BC20" s="115"/>
      <c r="BD20" s="115"/>
      <c r="BE20" s="115"/>
      <c r="BF20" s="115"/>
      <c r="BG20" s="115"/>
      <c r="BH20" s="115"/>
      <c r="BI20" s="116"/>
      <c r="BJ20" s="174">
        <f>0.7122/1000</f>
        <v>0.0007122000000000001</v>
      </c>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6"/>
      <c r="CN20" s="177"/>
      <c r="CO20" s="124"/>
      <c r="CP20" s="124"/>
      <c r="CQ20" s="124"/>
      <c r="CR20" s="124"/>
      <c r="CS20" s="124"/>
      <c r="CT20" s="124"/>
      <c r="CU20" s="124"/>
      <c r="CV20" s="124"/>
      <c r="CW20" s="124"/>
      <c r="CX20" s="124"/>
      <c r="CY20" s="124"/>
      <c r="CZ20" s="124"/>
      <c r="DA20" s="124"/>
      <c r="DB20" s="124"/>
      <c r="DC20" s="124"/>
      <c r="DD20" s="125"/>
    </row>
    <row r="21" spans="1:108" s="5" customFormat="1" ht="67.5" customHeight="1">
      <c r="A21" s="6"/>
      <c r="B21" s="161" t="s">
        <v>26</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7"/>
      <c r="AE21" s="114"/>
      <c r="AF21" s="115"/>
      <c r="AG21" s="115"/>
      <c r="AH21" s="115"/>
      <c r="AI21" s="115"/>
      <c r="AJ21" s="115"/>
      <c r="AK21" s="115"/>
      <c r="AL21" s="115"/>
      <c r="AM21" s="115"/>
      <c r="AN21" s="115"/>
      <c r="AO21" s="115"/>
      <c r="AP21" s="115"/>
      <c r="AQ21" s="115"/>
      <c r="AR21" s="115"/>
      <c r="AS21" s="115"/>
      <c r="AT21" s="116"/>
      <c r="AU21" s="114" t="s">
        <v>20</v>
      </c>
      <c r="AV21" s="115"/>
      <c r="AW21" s="115"/>
      <c r="AX21" s="115"/>
      <c r="AY21" s="115"/>
      <c r="AZ21" s="115"/>
      <c r="BA21" s="115"/>
      <c r="BB21" s="115"/>
      <c r="BC21" s="115"/>
      <c r="BD21" s="115"/>
      <c r="BE21" s="115"/>
      <c r="BF21" s="115"/>
      <c r="BG21" s="115"/>
      <c r="BH21" s="115"/>
      <c r="BI21" s="116"/>
      <c r="BJ21" s="174" t="s">
        <v>3</v>
      </c>
      <c r="BK21" s="175"/>
      <c r="BL21" s="175"/>
      <c r="BM21" s="175"/>
      <c r="BN21" s="175"/>
      <c r="BO21" s="176"/>
      <c r="BP21" s="178">
        <f>6.1963/1000</f>
        <v>0.0061963</v>
      </c>
      <c r="BQ21" s="179"/>
      <c r="BR21" s="179"/>
      <c r="BS21" s="179"/>
      <c r="BT21" s="179"/>
      <c r="BU21" s="180"/>
      <c r="BV21" s="178">
        <f>6.2001/1000</f>
        <v>0.0062001</v>
      </c>
      <c r="BW21" s="179"/>
      <c r="BX21" s="179"/>
      <c r="BY21" s="179"/>
      <c r="BZ21" s="179"/>
      <c r="CA21" s="180"/>
      <c r="CB21" s="178">
        <f>6.2005/1000</f>
        <v>0.0062005</v>
      </c>
      <c r="CC21" s="179"/>
      <c r="CD21" s="179"/>
      <c r="CE21" s="179"/>
      <c r="CF21" s="179"/>
      <c r="CG21" s="180"/>
      <c r="CH21" s="178">
        <f>6.2057/1000</f>
        <v>0.006205700000000001</v>
      </c>
      <c r="CI21" s="179"/>
      <c r="CJ21" s="179"/>
      <c r="CK21" s="179"/>
      <c r="CL21" s="179"/>
      <c r="CM21" s="180"/>
      <c r="CN21" s="177"/>
      <c r="CO21" s="124"/>
      <c r="CP21" s="124"/>
      <c r="CQ21" s="124"/>
      <c r="CR21" s="124"/>
      <c r="CS21" s="124"/>
      <c r="CT21" s="124"/>
      <c r="CU21" s="124"/>
      <c r="CV21" s="124"/>
      <c r="CW21" s="124"/>
      <c r="CX21" s="124"/>
      <c r="CY21" s="124"/>
      <c r="CZ21" s="124"/>
      <c r="DA21" s="124"/>
      <c r="DB21" s="124"/>
      <c r="DC21" s="124"/>
      <c r="DD21" s="125"/>
    </row>
    <row r="22" spans="1:108" s="5" customFormat="1" ht="44.25" customHeight="1">
      <c r="A22" s="6"/>
      <c r="B22" s="113" t="s">
        <v>27</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7"/>
      <c r="AE22" s="114"/>
      <c r="AF22" s="115"/>
      <c r="AG22" s="115"/>
      <c r="AH22" s="115"/>
      <c r="AI22" s="115"/>
      <c r="AJ22" s="115"/>
      <c r="AK22" s="115"/>
      <c r="AL22" s="115"/>
      <c r="AM22" s="115"/>
      <c r="AN22" s="115"/>
      <c r="AO22" s="115"/>
      <c r="AP22" s="115"/>
      <c r="AQ22" s="115"/>
      <c r="AR22" s="115"/>
      <c r="AS22" s="115"/>
      <c r="AT22" s="116"/>
      <c r="AU22" s="114" t="s">
        <v>20</v>
      </c>
      <c r="AV22" s="115"/>
      <c r="AW22" s="115"/>
      <c r="AX22" s="115"/>
      <c r="AY22" s="115"/>
      <c r="AZ22" s="115"/>
      <c r="BA22" s="115"/>
      <c r="BB22" s="115"/>
      <c r="BC22" s="115"/>
      <c r="BD22" s="115"/>
      <c r="BE22" s="115"/>
      <c r="BF22" s="115"/>
      <c r="BG22" s="115"/>
      <c r="BH22" s="115"/>
      <c r="BI22" s="116"/>
      <c r="BJ22" s="66">
        <f>BJ17</f>
        <v>0.003955006</v>
      </c>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8"/>
      <c r="CN22" s="177"/>
      <c r="CO22" s="124"/>
      <c r="CP22" s="124"/>
      <c r="CQ22" s="124"/>
      <c r="CR22" s="124"/>
      <c r="CS22" s="124"/>
      <c r="CT22" s="124"/>
      <c r="CU22" s="124"/>
      <c r="CV22" s="124"/>
      <c r="CW22" s="124"/>
      <c r="CX22" s="124"/>
      <c r="CY22" s="124"/>
      <c r="CZ22" s="124"/>
      <c r="DA22" s="124"/>
      <c r="DB22" s="124"/>
      <c r="DC22" s="124"/>
      <c r="DD22" s="125"/>
    </row>
    <row r="23" spans="1:108" s="5" customFormat="1" ht="44.25" customHeight="1">
      <c r="A23" s="6"/>
      <c r="B23" s="113" t="s">
        <v>28</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7"/>
      <c r="AE23" s="114"/>
      <c r="AF23" s="115"/>
      <c r="AG23" s="115"/>
      <c r="AH23" s="115"/>
      <c r="AI23" s="115"/>
      <c r="AJ23" s="115"/>
      <c r="AK23" s="115"/>
      <c r="AL23" s="115"/>
      <c r="AM23" s="115"/>
      <c r="AN23" s="115"/>
      <c r="AO23" s="115"/>
      <c r="AP23" s="115"/>
      <c r="AQ23" s="115"/>
      <c r="AR23" s="115"/>
      <c r="AS23" s="115"/>
      <c r="AT23" s="116"/>
      <c r="AU23" s="114" t="s">
        <v>20</v>
      </c>
      <c r="AV23" s="115"/>
      <c r="AW23" s="115"/>
      <c r="AX23" s="115"/>
      <c r="AY23" s="115"/>
      <c r="AZ23" s="115"/>
      <c r="BA23" s="115"/>
      <c r="BB23" s="115"/>
      <c r="BC23" s="115"/>
      <c r="BD23" s="115"/>
      <c r="BE23" s="115"/>
      <c r="BF23" s="115"/>
      <c r="BG23" s="115"/>
      <c r="BH23" s="115"/>
      <c r="BI23" s="116"/>
      <c r="BJ23" s="66" t="s">
        <v>3</v>
      </c>
      <c r="BK23" s="67"/>
      <c r="BL23" s="67"/>
      <c r="BM23" s="67"/>
      <c r="BN23" s="67"/>
      <c r="BO23" s="68"/>
      <c r="BP23" s="181" t="s">
        <v>68</v>
      </c>
      <c r="BQ23" s="182"/>
      <c r="BR23" s="182"/>
      <c r="BS23" s="182"/>
      <c r="BT23" s="182"/>
      <c r="BU23" s="183"/>
      <c r="BV23" s="181" t="s">
        <v>68</v>
      </c>
      <c r="BW23" s="182"/>
      <c r="BX23" s="182"/>
      <c r="BY23" s="182"/>
      <c r="BZ23" s="182"/>
      <c r="CA23" s="183"/>
      <c r="CB23" s="181" t="s">
        <v>68</v>
      </c>
      <c r="CC23" s="182"/>
      <c r="CD23" s="182"/>
      <c r="CE23" s="182"/>
      <c r="CF23" s="182"/>
      <c r="CG23" s="183"/>
      <c r="CH23" s="181" t="s">
        <v>68</v>
      </c>
      <c r="CI23" s="182"/>
      <c r="CJ23" s="182"/>
      <c r="CK23" s="182"/>
      <c r="CL23" s="182"/>
      <c r="CM23" s="183"/>
      <c r="CN23" s="177"/>
      <c r="CO23" s="124"/>
      <c r="CP23" s="124"/>
      <c r="CQ23" s="124"/>
      <c r="CR23" s="124"/>
      <c r="CS23" s="124"/>
      <c r="CT23" s="124"/>
      <c r="CU23" s="124"/>
      <c r="CV23" s="124"/>
      <c r="CW23" s="124"/>
      <c r="CX23" s="124"/>
      <c r="CY23" s="124"/>
      <c r="CZ23" s="124"/>
      <c r="DA23" s="124"/>
      <c r="DB23" s="124"/>
      <c r="DC23" s="124"/>
      <c r="DD23" s="125"/>
    </row>
    <row r="24" spans="1:108" s="5" customFormat="1" ht="84" customHeight="1">
      <c r="A24" s="6"/>
      <c r="B24" s="113" t="s">
        <v>29</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7"/>
      <c r="AE24" s="114"/>
      <c r="AF24" s="115"/>
      <c r="AG24" s="115"/>
      <c r="AH24" s="115"/>
      <c r="AI24" s="115"/>
      <c r="AJ24" s="115"/>
      <c r="AK24" s="115"/>
      <c r="AL24" s="115"/>
      <c r="AM24" s="115"/>
      <c r="AN24" s="115"/>
      <c r="AO24" s="115"/>
      <c r="AP24" s="115"/>
      <c r="AQ24" s="115"/>
      <c r="AR24" s="115"/>
      <c r="AS24" s="115"/>
      <c r="AT24" s="116"/>
      <c r="AU24" s="114" t="s">
        <v>20</v>
      </c>
      <c r="AV24" s="115"/>
      <c r="AW24" s="115"/>
      <c r="AX24" s="115"/>
      <c r="AY24" s="115"/>
      <c r="AZ24" s="115"/>
      <c r="BA24" s="115"/>
      <c r="BB24" s="115"/>
      <c r="BC24" s="115"/>
      <c r="BD24" s="115"/>
      <c r="BE24" s="115"/>
      <c r="BF24" s="115"/>
      <c r="BG24" s="115"/>
      <c r="BH24" s="115"/>
      <c r="BI24" s="116"/>
      <c r="BJ24" s="66" t="s">
        <v>68</v>
      </c>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8"/>
      <c r="CN24" s="177"/>
      <c r="CO24" s="124"/>
      <c r="CP24" s="124"/>
      <c r="CQ24" s="124"/>
      <c r="CR24" s="124"/>
      <c r="CS24" s="124"/>
      <c r="CT24" s="124"/>
      <c r="CU24" s="124"/>
      <c r="CV24" s="124"/>
      <c r="CW24" s="124"/>
      <c r="CX24" s="124"/>
      <c r="CY24" s="124"/>
      <c r="CZ24" s="124"/>
      <c r="DA24" s="124"/>
      <c r="DB24" s="124"/>
      <c r="DC24" s="124"/>
      <c r="DD24" s="125"/>
    </row>
    <row r="25" spans="1:108" s="5" customFormat="1" ht="44.25" customHeight="1">
      <c r="A25" s="6"/>
      <c r="B25" s="113" t="s">
        <v>30</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7"/>
      <c r="AE25" s="114"/>
      <c r="AF25" s="115"/>
      <c r="AG25" s="115"/>
      <c r="AH25" s="115"/>
      <c r="AI25" s="115"/>
      <c r="AJ25" s="115"/>
      <c r="AK25" s="115"/>
      <c r="AL25" s="115"/>
      <c r="AM25" s="115"/>
      <c r="AN25" s="115"/>
      <c r="AO25" s="115"/>
      <c r="AP25" s="115"/>
      <c r="AQ25" s="115"/>
      <c r="AR25" s="115"/>
      <c r="AS25" s="115"/>
      <c r="AT25" s="116"/>
      <c r="AU25" s="114" t="s">
        <v>20</v>
      </c>
      <c r="AV25" s="115"/>
      <c r="AW25" s="115"/>
      <c r="AX25" s="115"/>
      <c r="AY25" s="115"/>
      <c r="AZ25" s="115"/>
      <c r="BA25" s="115"/>
      <c r="BB25" s="115"/>
      <c r="BC25" s="115"/>
      <c r="BD25" s="115"/>
      <c r="BE25" s="115"/>
      <c r="BF25" s="115"/>
      <c r="BG25" s="115"/>
      <c r="BH25" s="115"/>
      <c r="BI25" s="116"/>
      <c r="BJ25" s="146">
        <f>BJ20</f>
        <v>0.0007122000000000001</v>
      </c>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8"/>
      <c r="CN25" s="177"/>
      <c r="CO25" s="124"/>
      <c r="CP25" s="124"/>
      <c r="CQ25" s="124"/>
      <c r="CR25" s="124"/>
      <c r="CS25" s="124"/>
      <c r="CT25" s="124"/>
      <c r="CU25" s="124"/>
      <c r="CV25" s="124"/>
      <c r="CW25" s="124"/>
      <c r="CX25" s="124"/>
      <c r="CY25" s="124"/>
      <c r="CZ25" s="124"/>
      <c r="DA25" s="124"/>
      <c r="DB25" s="124"/>
      <c r="DC25" s="124"/>
      <c r="DD25" s="125"/>
    </row>
    <row r="26" spans="1:108" s="5" customFormat="1" ht="14.25" customHeight="1">
      <c r="A26" s="12"/>
      <c r="B26" s="127" t="s">
        <v>35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9"/>
      <c r="AE26" s="8"/>
      <c r="AF26" s="120" t="s">
        <v>31</v>
      </c>
      <c r="AG26" s="120"/>
      <c r="AH26" s="120"/>
      <c r="AI26" s="120"/>
      <c r="AJ26" s="120"/>
      <c r="AK26" s="120"/>
      <c r="AL26" s="120"/>
      <c r="AM26" s="120"/>
      <c r="AN26" s="120"/>
      <c r="AO26" s="120"/>
      <c r="AP26" s="120"/>
      <c r="AQ26" s="120"/>
      <c r="AR26" s="120"/>
      <c r="AS26" s="120"/>
      <c r="AT26" s="121"/>
      <c r="AU26" s="114" t="s">
        <v>20</v>
      </c>
      <c r="AV26" s="115"/>
      <c r="AW26" s="115"/>
      <c r="AX26" s="115"/>
      <c r="AY26" s="115"/>
      <c r="AZ26" s="115"/>
      <c r="BA26" s="115"/>
      <c r="BB26" s="115"/>
      <c r="BC26" s="115"/>
      <c r="BD26" s="115"/>
      <c r="BE26" s="115"/>
      <c r="BF26" s="115"/>
      <c r="BG26" s="115"/>
      <c r="BH26" s="115"/>
      <c r="BI26" s="116"/>
      <c r="BJ26" s="155" t="s">
        <v>3</v>
      </c>
      <c r="BK26" s="156"/>
      <c r="BL26" s="156"/>
      <c r="BM26" s="156"/>
      <c r="BN26" s="156"/>
      <c r="BO26" s="157"/>
      <c r="BP26" s="152">
        <f>6.4674/1000</f>
        <v>0.0064674</v>
      </c>
      <c r="BQ26" s="153"/>
      <c r="BR26" s="153"/>
      <c r="BS26" s="153"/>
      <c r="BT26" s="153"/>
      <c r="BU26" s="154"/>
      <c r="BV26" s="152">
        <f>6.4717/1000</f>
        <v>0.0064717</v>
      </c>
      <c r="BW26" s="153"/>
      <c r="BX26" s="153"/>
      <c r="BY26" s="153"/>
      <c r="BZ26" s="153"/>
      <c r="CA26" s="154"/>
      <c r="CB26" s="152">
        <f>6.4717/1000</f>
        <v>0.0064717</v>
      </c>
      <c r="CC26" s="153"/>
      <c r="CD26" s="153"/>
      <c r="CE26" s="153"/>
      <c r="CF26" s="153"/>
      <c r="CG26" s="154"/>
      <c r="CH26" s="152">
        <f>6.477/1000</f>
        <v>0.006477</v>
      </c>
      <c r="CI26" s="153"/>
      <c r="CJ26" s="153"/>
      <c r="CK26" s="153"/>
      <c r="CL26" s="153"/>
      <c r="CM26" s="154"/>
      <c r="CN26" s="177"/>
      <c r="CO26" s="124"/>
      <c r="CP26" s="124"/>
      <c r="CQ26" s="124"/>
      <c r="CR26" s="124"/>
      <c r="CS26" s="124"/>
      <c r="CT26" s="124"/>
      <c r="CU26" s="124"/>
      <c r="CV26" s="124"/>
      <c r="CW26" s="124"/>
      <c r="CX26" s="124"/>
      <c r="CY26" s="124"/>
      <c r="CZ26" s="124"/>
      <c r="DA26" s="124"/>
      <c r="DB26" s="124"/>
      <c r="DC26" s="124"/>
      <c r="DD26" s="125"/>
    </row>
    <row r="27" spans="1:108" s="5" customFormat="1" ht="14.25" customHeight="1">
      <c r="A27" s="13"/>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0"/>
      <c r="AE27" s="8"/>
      <c r="AF27" s="120" t="s">
        <v>32</v>
      </c>
      <c r="AG27" s="120"/>
      <c r="AH27" s="120"/>
      <c r="AI27" s="120"/>
      <c r="AJ27" s="120"/>
      <c r="AK27" s="120"/>
      <c r="AL27" s="120"/>
      <c r="AM27" s="120"/>
      <c r="AN27" s="120"/>
      <c r="AO27" s="120"/>
      <c r="AP27" s="120"/>
      <c r="AQ27" s="120"/>
      <c r="AR27" s="120"/>
      <c r="AS27" s="120"/>
      <c r="AT27" s="121"/>
      <c r="AU27" s="114" t="s">
        <v>20</v>
      </c>
      <c r="AV27" s="115"/>
      <c r="AW27" s="115"/>
      <c r="AX27" s="115"/>
      <c r="AY27" s="115"/>
      <c r="AZ27" s="115"/>
      <c r="BA27" s="115"/>
      <c r="BB27" s="115"/>
      <c r="BC27" s="115"/>
      <c r="BD27" s="115"/>
      <c r="BE27" s="115"/>
      <c r="BF27" s="115"/>
      <c r="BG27" s="115"/>
      <c r="BH27" s="115"/>
      <c r="BI27" s="116"/>
      <c r="BJ27" s="142" t="s">
        <v>3</v>
      </c>
      <c r="BK27" s="143"/>
      <c r="BL27" s="143"/>
      <c r="BM27" s="143"/>
      <c r="BN27" s="143"/>
      <c r="BO27" s="144"/>
      <c r="BP27" s="152">
        <f>4.9571/1000</f>
        <v>0.0049571</v>
      </c>
      <c r="BQ27" s="153"/>
      <c r="BR27" s="153"/>
      <c r="BS27" s="153"/>
      <c r="BT27" s="153"/>
      <c r="BU27" s="154"/>
      <c r="BV27" s="152">
        <f>4.96/1000</f>
        <v>0.00496</v>
      </c>
      <c r="BW27" s="153"/>
      <c r="BX27" s="153"/>
      <c r="BY27" s="153"/>
      <c r="BZ27" s="153"/>
      <c r="CA27" s="154"/>
      <c r="CB27" s="152">
        <f>4.9604/1000</f>
        <v>0.0049604</v>
      </c>
      <c r="CC27" s="153"/>
      <c r="CD27" s="153"/>
      <c r="CE27" s="153"/>
      <c r="CF27" s="153"/>
      <c r="CG27" s="154"/>
      <c r="CH27" s="152">
        <f>4.9645/1000</f>
        <v>0.0049645</v>
      </c>
      <c r="CI27" s="153"/>
      <c r="CJ27" s="153"/>
      <c r="CK27" s="153"/>
      <c r="CL27" s="153"/>
      <c r="CM27" s="154"/>
      <c r="CN27" s="177"/>
      <c r="CO27" s="124"/>
      <c r="CP27" s="124"/>
      <c r="CQ27" s="124"/>
      <c r="CR27" s="124"/>
      <c r="CS27" s="124"/>
      <c r="CT27" s="124"/>
      <c r="CU27" s="124"/>
      <c r="CV27" s="124"/>
      <c r="CW27" s="124"/>
      <c r="CX27" s="124"/>
      <c r="CY27" s="124"/>
      <c r="CZ27" s="124"/>
      <c r="DA27" s="124"/>
      <c r="DB27" s="124"/>
      <c r="DC27" s="124"/>
      <c r="DD27" s="125"/>
    </row>
    <row r="28" spans="1:108" s="5" customFormat="1" ht="14.25" customHeight="1">
      <c r="A28" s="13"/>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0"/>
      <c r="AE28" s="8"/>
      <c r="AF28" s="120" t="s">
        <v>33</v>
      </c>
      <c r="AG28" s="120"/>
      <c r="AH28" s="120"/>
      <c r="AI28" s="120"/>
      <c r="AJ28" s="120"/>
      <c r="AK28" s="120"/>
      <c r="AL28" s="120"/>
      <c r="AM28" s="120"/>
      <c r="AN28" s="120"/>
      <c r="AO28" s="120"/>
      <c r="AP28" s="120"/>
      <c r="AQ28" s="120"/>
      <c r="AR28" s="120"/>
      <c r="AS28" s="120"/>
      <c r="AT28" s="121"/>
      <c r="AU28" s="114" t="s">
        <v>20</v>
      </c>
      <c r="AV28" s="115"/>
      <c r="AW28" s="115"/>
      <c r="AX28" s="115"/>
      <c r="AY28" s="115"/>
      <c r="AZ28" s="115"/>
      <c r="BA28" s="115"/>
      <c r="BB28" s="115"/>
      <c r="BC28" s="115"/>
      <c r="BD28" s="115"/>
      <c r="BE28" s="115"/>
      <c r="BF28" s="115"/>
      <c r="BG28" s="115"/>
      <c r="BH28" s="115"/>
      <c r="BI28" s="116"/>
      <c r="BJ28" s="142" t="s">
        <v>3</v>
      </c>
      <c r="BK28" s="143"/>
      <c r="BL28" s="143"/>
      <c r="BM28" s="143"/>
      <c r="BN28" s="143"/>
      <c r="BO28" s="144"/>
      <c r="BP28" s="152">
        <f>8.0548/1000</f>
        <v>0.0080548</v>
      </c>
      <c r="BQ28" s="153"/>
      <c r="BR28" s="153"/>
      <c r="BS28" s="153"/>
      <c r="BT28" s="153"/>
      <c r="BU28" s="154"/>
      <c r="BV28" s="152">
        <f>8.0596/1000</f>
        <v>0.0080596</v>
      </c>
      <c r="BW28" s="153"/>
      <c r="BX28" s="153"/>
      <c r="BY28" s="153"/>
      <c r="BZ28" s="153"/>
      <c r="CA28" s="154"/>
      <c r="CB28" s="152">
        <f>8.0602/1000</f>
        <v>0.0080602</v>
      </c>
      <c r="CC28" s="153"/>
      <c r="CD28" s="153"/>
      <c r="CE28" s="153"/>
      <c r="CF28" s="153"/>
      <c r="CG28" s="154"/>
      <c r="CH28" s="152">
        <f>8.0669/1000</f>
        <v>0.0080669</v>
      </c>
      <c r="CI28" s="153"/>
      <c r="CJ28" s="153"/>
      <c r="CK28" s="153"/>
      <c r="CL28" s="153"/>
      <c r="CM28" s="154"/>
      <c r="CN28" s="177"/>
      <c r="CO28" s="124"/>
      <c r="CP28" s="124"/>
      <c r="CQ28" s="124"/>
      <c r="CR28" s="124"/>
      <c r="CS28" s="124"/>
      <c r="CT28" s="124"/>
      <c r="CU28" s="124"/>
      <c r="CV28" s="124"/>
      <c r="CW28" s="124"/>
      <c r="CX28" s="124"/>
      <c r="CY28" s="124"/>
      <c r="CZ28" s="124"/>
      <c r="DA28" s="124"/>
      <c r="DB28" s="124"/>
      <c r="DC28" s="124"/>
      <c r="DD28" s="125"/>
    </row>
    <row r="29" spans="1:108" s="5" customFormat="1" ht="14.25" customHeight="1">
      <c r="A29" s="13"/>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0"/>
      <c r="AE29" s="8"/>
      <c r="AF29" s="120" t="s">
        <v>34</v>
      </c>
      <c r="AG29" s="120"/>
      <c r="AH29" s="120"/>
      <c r="AI29" s="120"/>
      <c r="AJ29" s="120"/>
      <c r="AK29" s="120"/>
      <c r="AL29" s="120"/>
      <c r="AM29" s="120"/>
      <c r="AN29" s="120"/>
      <c r="AO29" s="120"/>
      <c r="AP29" s="120"/>
      <c r="AQ29" s="120"/>
      <c r="AR29" s="120"/>
      <c r="AS29" s="120"/>
      <c r="AT29" s="121"/>
      <c r="AU29" s="114" t="s">
        <v>20</v>
      </c>
      <c r="AV29" s="115"/>
      <c r="AW29" s="115"/>
      <c r="AX29" s="115"/>
      <c r="AY29" s="115"/>
      <c r="AZ29" s="115"/>
      <c r="BA29" s="115"/>
      <c r="BB29" s="115"/>
      <c r="BC29" s="115"/>
      <c r="BD29" s="115"/>
      <c r="BE29" s="115"/>
      <c r="BF29" s="115"/>
      <c r="BG29" s="115"/>
      <c r="BH29" s="115"/>
      <c r="BI29" s="116"/>
      <c r="BJ29" s="142" t="s">
        <v>3</v>
      </c>
      <c r="BK29" s="143"/>
      <c r="BL29" s="143"/>
      <c r="BM29" s="143"/>
      <c r="BN29" s="143"/>
      <c r="BO29" s="144"/>
      <c r="BP29" s="152">
        <f>6.1963/1000</f>
        <v>0.0061963</v>
      </c>
      <c r="BQ29" s="153"/>
      <c r="BR29" s="153"/>
      <c r="BS29" s="153"/>
      <c r="BT29" s="153"/>
      <c r="BU29" s="154"/>
      <c r="BV29" s="152">
        <f>6.2001/1000</f>
        <v>0.0062001</v>
      </c>
      <c r="BW29" s="153"/>
      <c r="BX29" s="153"/>
      <c r="BY29" s="153"/>
      <c r="BZ29" s="153"/>
      <c r="CA29" s="154"/>
      <c r="CB29" s="152">
        <f>6.2005/1000</f>
        <v>0.0062005</v>
      </c>
      <c r="CC29" s="153"/>
      <c r="CD29" s="153"/>
      <c r="CE29" s="153"/>
      <c r="CF29" s="153"/>
      <c r="CG29" s="154"/>
      <c r="CH29" s="152">
        <f>6.2057/1000</f>
        <v>0.006205700000000001</v>
      </c>
      <c r="CI29" s="153"/>
      <c r="CJ29" s="153"/>
      <c r="CK29" s="153"/>
      <c r="CL29" s="153"/>
      <c r="CM29" s="154"/>
      <c r="CN29" s="177"/>
      <c r="CO29" s="124"/>
      <c r="CP29" s="124"/>
      <c r="CQ29" s="124"/>
      <c r="CR29" s="124"/>
      <c r="CS29" s="124"/>
      <c r="CT29" s="124"/>
      <c r="CU29" s="124"/>
      <c r="CV29" s="124"/>
      <c r="CW29" s="124"/>
      <c r="CX29" s="124"/>
      <c r="CY29" s="124"/>
      <c r="CZ29" s="124"/>
      <c r="DA29" s="124"/>
      <c r="DB29" s="124"/>
      <c r="DC29" s="124"/>
      <c r="DD29" s="125"/>
    </row>
    <row r="30" spans="1:108" s="5" customFormat="1" ht="14.25" customHeight="1">
      <c r="A30" s="14"/>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1"/>
      <c r="AE30" s="8"/>
      <c r="AF30" s="120" t="s">
        <v>32</v>
      </c>
      <c r="AG30" s="120"/>
      <c r="AH30" s="120"/>
      <c r="AI30" s="120"/>
      <c r="AJ30" s="120"/>
      <c r="AK30" s="120"/>
      <c r="AL30" s="120"/>
      <c r="AM30" s="120"/>
      <c r="AN30" s="120"/>
      <c r="AO30" s="120"/>
      <c r="AP30" s="120"/>
      <c r="AQ30" s="120"/>
      <c r="AR30" s="120"/>
      <c r="AS30" s="120"/>
      <c r="AT30" s="121"/>
      <c r="AU30" s="114" t="s">
        <v>20</v>
      </c>
      <c r="AV30" s="115"/>
      <c r="AW30" s="115"/>
      <c r="AX30" s="115"/>
      <c r="AY30" s="115"/>
      <c r="AZ30" s="115"/>
      <c r="BA30" s="115"/>
      <c r="BB30" s="115"/>
      <c r="BC30" s="115"/>
      <c r="BD30" s="115"/>
      <c r="BE30" s="115"/>
      <c r="BF30" s="115"/>
      <c r="BG30" s="115"/>
      <c r="BH30" s="115"/>
      <c r="BI30" s="116"/>
      <c r="BJ30" s="142" t="s">
        <v>3</v>
      </c>
      <c r="BK30" s="143"/>
      <c r="BL30" s="143"/>
      <c r="BM30" s="143"/>
      <c r="BN30" s="143"/>
      <c r="BO30" s="144"/>
      <c r="BP30" s="152">
        <f>4.9571/1000</f>
        <v>0.0049571</v>
      </c>
      <c r="BQ30" s="153"/>
      <c r="BR30" s="153"/>
      <c r="BS30" s="153"/>
      <c r="BT30" s="153"/>
      <c r="BU30" s="154"/>
      <c r="BV30" s="152">
        <f>4.96/1000</f>
        <v>0.00496</v>
      </c>
      <c r="BW30" s="153"/>
      <c r="BX30" s="153"/>
      <c r="BY30" s="153"/>
      <c r="BZ30" s="153"/>
      <c r="CA30" s="154"/>
      <c r="CB30" s="152">
        <f>4.9604/1000</f>
        <v>0.0049604</v>
      </c>
      <c r="CC30" s="153"/>
      <c r="CD30" s="153"/>
      <c r="CE30" s="153"/>
      <c r="CF30" s="153"/>
      <c r="CG30" s="154"/>
      <c r="CH30" s="152">
        <f>4.9645/1000</f>
        <v>0.0049645</v>
      </c>
      <c r="CI30" s="153"/>
      <c r="CJ30" s="153"/>
      <c r="CK30" s="153"/>
      <c r="CL30" s="153"/>
      <c r="CM30" s="154"/>
      <c r="CN30" s="177"/>
      <c r="CO30" s="124"/>
      <c r="CP30" s="124"/>
      <c r="CQ30" s="124"/>
      <c r="CR30" s="124"/>
      <c r="CS30" s="124"/>
      <c r="CT30" s="124"/>
      <c r="CU30" s="124"/>
      <c r="CV30" s="124"/>
      <c r="CW30" s="124"/>
      <c r="CX30" s="124"/>
      <c r="CY30" s="124"/>
      <c r="CZ30" s="124"/>
      <c r="DA30" s="124"/>
      <c r="DB30" s="124"/>
      <c r="DC30" s="124"/>
      <c r="DD30" s="125"/>
    </row>
    <row r="31" spans="1:108" s="5" customFormat="1" ht="14.25" customHeight="1">
      <c r="A31" s="12"/>
      <c r="B31" s="122" t="s">
        <v>36</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9"/>
      <c r="AE31" s="8"/>
      <c r="AF31" s="120" t="s">
        <v>31</v>
      </c>
      <c r="AG31" s="120"/>
      <c r="AH31" s="120"/>
      <c r="AI31" s="120"/>
      <c r="AJ31" s="120"/>
      <c r="AK31" s="120"/>
      <c r="AL31" s="120"/>
      <c r="AM31" s="120"/>
      <c r="AN31" s="120"/>
      <c r="AO31" s="120"/>
      <c r="AP31" s="120"/>
      <c r="AQ31" s="120"/>
      <c r="AR31" s="120"/>
      <c r="AS31" s="120"/>
      <c r="AT31" s="121"/>
      <c r="AU31" s="114" t="s">
        <v>20</v>
      </c>
      <c r="AV31" s="115"/>
      <c r="AW31" s="115"/>
      <c r="AX31" s="115"/>
      <c r="AY31" s="115"/>
      <c r="AZ31" s="115"/>
      <c r="BA31" s="115"/>
      <c r="BB31" s="115"/>
      <c r="BC31" s="115"/>
      <c r="BD31" s="115"/>
      <c r="BE31" s="115"/>
      <c r="BF31" s="115"/>
      <c r="BG31" s="115"/>
      <c r="BH31" s="115"/>
      <c r="BI31" s="116"/>
      <c r="BJ31" s="142">
        <f>BJ22</f>
        <v>0.003955006</v>
      </c>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4"/>
      <c r="CN31" s="177"/>
      <c r="CO31" s="124"/>
      <c r="CP31" s="124"/>
      <c r="CQ31" s="124"/>
      <c r="CR31" s="124"/>
      <c r="CS31" s="124"/>
      <c r="CT31" s="124"/>
      <c r="CU31" s="124"/>
      <c r="CV31" s="124"/>
      <c r="CW31" s="124"/>
      <c r="CX31" s="124"/>
      <c r="CY31" s="124"/>
      <c r="CZ31" s="124"/>
      <c r="DA31" s="124"/>
      <c r="DB31" s="124"/>
      <c r="DC31" s="124"/>
      <c r="DD31" s="125"/>
    </row>
    <row r="32" spans="1:108" s="5" customFormat="1" ht="14.25" customHeight="1">
      <c r="A32" s="13"/>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0"/>
      <c r="AE32" s="8"/>
      <c r="AF32" s="120" t="s">
        <v>32</v>
      </c>
      <c r="AG32" s="120"/>
      <c r="AH32" s="120"/>
      <c r="AI32" s="120"/>
      <c r="AJ32" s="120"/>
      <c r="AK32" s="120"/>
      <c r="AL32" s="120"/>
      <c r="AM32" s="120"/>
      <c r="AN32" s="120"/>
      <c r="AO32" s="120"/>
      <c r="AP32" s="120"/>
      <c r="AQ32" s="120"/>
      <c r="AR32" s="120"/>
      <c r="AS32" s="120"/>
      <c r="AT32" s="121"/>
      <c r="AU32" s="114" t="s">
        <v>20</v>
      </c>
      <c r="AV32" s="115"/>
      <c r="AW32" s="115"/>
      <c r="AX32" s="115"/>
      <c r="AY32" s="115"/>
      <c r="AZ32" s="115"/>
      <c r="BA32" s="115"/>
      <c r="BB32" s="115"/>
      <c r="BC32" s="115"/>
      <c r="BD32" s="115"/>
      <c r="BE32" s="115"/>
      <c r="BF32" s="115"/>
      <c r="BG32" s="115"/>
      <c r="BH32" s="115"/>
      <c r="BI32" s="116"/>
      <c r="BJ32" s="171">
        <f>BJ22</f>
        <v>0.003955006</v>
      </c>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3"/>
      <c r="CN32" s="177"/>
      <c r="CO32" s="124"/>
      <c r="CP32" s="124"/>
      <c r="CQ32" s="124"/>
      <c r="CR32" s="124"/>
      <c r="CS32" s="124"/>
      <c r="CT32" s="124"/>
      <c r="CU32" s="124"/>
      <c r="CV32" s="124"/>
      <c r="CW32" s="124"/>
      <c r="CX32" s="124"/>
      <c r="CY32" s="124"/>
      <c r="CZ32" s="124"/>
      <c r="DA32" s="124"/>
      <c r="DB32" s="124"/>
      <c r="DC32" s="124"/>
      <c r="DD32" s="125"/>
    </row>
    <row r="33" spans="1:108" s="5" customFormat="1" ht="14.25" customHeight="1">
      <c r="A33" s="13"/>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0"/>
      <c r="AE33" s="8"/>
      <c r="AF33" s="120" t="s">
        <v>33</v>
      </c>
      <c r="AG33" s="120"/>
      <c r="AH33" s="120"/>
      <c r="AI33" s="120"/>
      <c r="AJ33" s="120"/>
      <c r="AK33" s="120"/>
      <c r="AL33" s="120"/>
      <c r="AM33" s="120"/>
      <c r="AN33" s="120"/>
      <c r="AO33" s="120"/>
      <c r="AP33" s="120"/>
      <c r="AQ33" s="120"/>
      <c r="AR33" s="120"/>
      <c r="AS33" s="120"/>
      <c r="AT33" s="121"/>
      <c r="AU33" s="114" t="s">
        <v>20</v>
      </c>
      <c r="AV33" s="115"/>
      <c r="AW33" s="115"/>
      <c r="AX33" s="115"/>
      <c r="AY33" s="115"/>
      <c r="AZ33" s="115"/>
      <c r="BA33" s="115"/>
      <c r="BB33" s="115"/>
      <c r="BC33" s="115"/>
      <c r="BD33" s="115"/>
      <c r="BE33" s="115"/>
      <c r="BF33" s="115"/>
      <c r="BG33" s="115"/>
      <c r="BH33" s="115"/>
      <c r="BI33" s="116"/>
      <c r="BJ33" s="171">
        <f>BJ22</f>
        <v>0.003955006</v>
      </c>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3"/>
      <c r="CN33" s="177"/>
      <c r="CO33" s="124"/>
      <c r="CP33" s="124"/>
      <c r="CQ33" s="124"/>
      <c r="CR33" s="124"/>
      <c r="CS33" s="124"/>
      <c r="CT33" s="124"/>
      <c r="CU33" s="124"/>
      <c r="CV33" s="124"/>
      <c r="CW33" s="124"/>
      <c r="CX33" s="124"/>
      <c r="CY33" s="124"/>
      <c r="CZ33" s="124"/>
      <c r="DA33" s="124"/>
      <c r="DB33" s="124"/>
      <c r="DC33" s="124"/>
      <c r="DD33" s="125"/>
    </row>
    <row r="34" spans="1:108" s="5" customFormat="1" ht="14.25" customHeight="1">
      <c r="A34" s="13"/>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0"/>
      <c r="AE34" s="8"/>
      <c r="AF34" s="120" t="s">
        <v>34</v>
      </c>
      <c r="AG34" s="120"/>
      <c r="AH34" s="120"/>
      <c r="AI34" s="120"/>
      <c r="AJ34" s="120"/>
      <c r="AK34" s="120"/>
      <c r="AL34" s="120"/>
      <c r="AM34" s="120"/>
      <c r="AN34" s="120"/>
      <c r="AO34" s="120"/>
      <c r="AP34" s="120"/>
      <c r="AQ34" s="120"/>
      <c r="AR34" s="120"/>
      <c r="AS34" s="120"/>
      <c r="AT34" s="121"/>
      <c r="AU34" s="114" t="s">
        <v>20</v>
      </c>
      <c r="AV34" s="115"/>
      <c r="AW34" s="115"/>
      <c r="AX34" s="115"/>
      <c r="AY34" s="115"/>
      <c r="AZ34" s="115"/>
      <c r="BA34" s="115"/>
      <c r="BB34" s="115"/>
      <c r="BC34" s="115"/>
      <c r="BD34" s="115"/>
      <c r="BE34" s="115"/>
      <c r="BF34" s="115"/>
      <c r="BG34" s="115"/>
      <c r="BH34" s="115"/>
      <c r="BI34" s="116"/>
      <c r="BJ34" s="171">
        <f>BJ22</f>
        <v>0.003955006</v>
      </c>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3"/>
      <c r="CN34" s="177"/>
      <c r="CO34" s="124"/>
      <c r="CP34" s="124"/>
      <c r="CQ34" s="124"/>
      <c r="CR34" s="124"/>
      <c r="CS34" s="124"/>
      <c r="CT34" s="124"/>
      <c r="CU34" s="124"/>
      <c r="CV34" s="124"/>
      <c r="CW34" s="124"/>
      <c r="CX34" s="124"/>
      <c r="CY34" s="124"/>
      <c r="CZ34" s="124"/>
      <c r="DA34" s="124"/>
      <c r="DB34" s="124"/>
      <c r="DC34" s="124"/>
      <c r="DD34" s="125"/>
    </row>
    <row r="35" spans="1:108" s="5" customFormat="1" ht="14.25" customHeight="1">
      <c r="A35" s="14"/>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1"/>
      <c r="AE35" s="8"/>
      <c r="AF35" s="120" t="s">
        <v>32</v>
      </c>
      <c r="AG35" s="120"/>
      <c r="AH35" s="120"/>
      <c r="AI35" s="120"/>
      <c r="AJ35" s="120"/>
      <c r="AK35" s="120"/>
      <c r="AL35" s="120"/>
      <c r="AM35" s="120"/>
      <c r="AN35" s="120"/>
      <c r="AO35" s="120"/>
      <c r="AP35" s="120"/>
      <c r="AQ35" s="120"/>
      <c r="AR35" s="120"/>
      <c r="AS35" s="120"/>
      <c r="AT35" s="121"/>
      <c r="AU35" s="114" t="s">
        <v>20</v>
      </c>
      <c r="AV35" s="115"/>
      <c r="AW35" s="115"/>
      <c r="AX35" s="115"/>
      <c r="AY35" s="115"/>
      <c r="AZ35" s="115"/>
      <c r="BA35" s="115"/>
      <c r="BB35" s="115"/>
      <c r="BC35" s="115"/>
      <c r="BD35" s="115"/>
      <c r="BE35" s="115"/>
      <c r="BF35" s="115"/>
      <c r="BG35" s="115"/>
      <c r="BH35" s="115"/>
      <c r="BI35" s="116"/>
      <c r="BJ35" s="171">
        <f>BJ22</f>
        <v>0.003955006</v>
      </c>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3"/>
      <c r="CN35" s="177"/>
      <c r="CO35" s="124"/>
      <c r="CP35" s="124"/>
      <c r="CQ35" s="124"/>
      <c r="CR35" s="124"/>
      <c r="CS35" s="124"/>
      <c r="CT35" s="124"/>
      <c r="CU35" s="124"/>
      <c r="CV35" s="124"/>
      <c r="CW35" s="124"/>
      <c r="CX35" s="124"/>
      <c r="CY35" s="124"/>
      <c r="CZ35" s="124"/>
      <c r="DA35" s="124"/>
      <c r="DB35" s="124"/>
      <c r="DC35" s="124"/>
      <c r="DD35" s="125"/>
    </row>
    <row r="36" spans="1:108" s="5" customFormat="1" ht="43.5" customHeight="1">
      <c r="A36" s="6"/>
      <c r="B36" s="113" t="s">
        <v>37</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7"/>
      <c r="AE36" s="114"/>
      <c r="AF36" s="115"/>
      <c r="AG36" s="115"/>
      <c r="AH36" s="115"/>
      <c r="AI36" s="115"/>
      <c r="AJ36" s="115"/>
      <c r="AK36" s="115"/>
      <c r="AL36" s="115"/>
      <c r="AM36" s="115"/>
      <c r="AN36" s="115"/>
      <c r="AO36" s="115"/>
      <c r="AP36" s="115"/>
      <c r="AQ36" s="115"/>
      <c r="AR36" s="115"/>
      <c r="AS36" s="115"/>
      <c r="AT36" s="116"/>
      <c r="AU36" s="114" t="s">
        <v>20</v>
      </c>
      <c r="AV36" s="115"/>
      <c r="AW36" s="115"/>
      <c r="AX36" s="115"/>
      <c r="AY36" s="115"/>
      <c r="AZ36" s="115"/>
      <c r="BA36" s="115"/>
      <c r="BB36" s="115"/>
      <c r="BC36" s="115"/>
      <c r="BD36" s="115"/>
      <c r="BE36" s="115"/>
      <c r="BF36" s="115"/>
      <c r="BG36" s="115"/>
      <c r="BH36" s="115"/>
      <c r="BI36" s="116"/>
      <c r="BJ36" s="174" t="s">
        <v>3</v>
      </c>
      <c r="BK36" s="175"/>
      <c r="BL36" s="175"/>
      <c r="BM36" s="175"/>
      <c r="BN36" s="175"/>
      <c r="BO36" s="176"/>
      <c r="BP36" s="168" t="s">
        <v>68</v>
      </c>
      <c r="BQ36" s="169"/>
      <c r="BR36" s="169"/>
      <c r="BS36" s="169"/>
      <c r="BT36" s="169"/>
      <c r="BU36" s="170"/>
      <c r="BV36" s="168" t="s">
        <v>68</v>
      </c>
      <c r="BW36" s="169"/>
      <c r="BX36" s="169"/>
      <c r="BY36" s="169"/>
      <c r="BZ36" s="169"/>
      <c r="CA36" s="170"/>
      <c r="CB36" s="168" t="s">
        <v>68</v>
      </c>
      <c r="CC36" s="169"/>
      <c r="CD36" s="169"/>
      <c r="CE36" s="169"/>
      <c r="CF36" s="169"/>
      <c r="CG36" s="170"/>
      <c r="CH36" s="168" t="s">
        <v>68</v>
      </c>
      <c r="CI36" s="169"/>
      <c r="CJ36" s="169"/>
      <c r="CK36" s="169"/>
      <c r="CL36" s="169"/>
      <c r="CM36" s="170"/>
      <c r="CN36" s="177"/>
      <c r="CO36" s="124"/>
      <c r="CP36" s="124"/>
      <c r="CQ36" s="124"/>
      <c r="CR36" s="124"/>
      <c r="CS36" s="124"/>
      <c r="CT36" s="124"/>
      <c r="CU36" s="124"/>
      <c r="CV36" s="124"/>
      <c r="CW36" s="124"/>
      <c r="CX36" s="124"/>
      <c r="CY36" s="124"/>
      <c r="CZ36" s="124"/>
      <c r="DA36" s="124"/>
      <c r="DB36" s="124"/>
      <c r="DC36" s="124"/>
      <c r="DD36" s="125"/>
    </row>
    <row r="37" spans="1:108" s="5" customFormat="1" ht="84" customHeight="1">
      <c r="A37" s="6"/>
      <c r="B37" s="113" t="s">
        <v>38</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7"/>
      <c r="AE37" s="114"/>
      <c r="AF37" s="115"/>
      <c r="AG37" s="115"/>
      <c r="AH37" s="115"/>
      <c r="AI37" s="115"/>
      <c r="AJ37" s="115"/>
      <c r="AK37" s="115"/>
      <c r="AL37" s="115"/>
      <c r="AM37" s="115"/>
      <c r="AN37" s="115"/>
      <c r="AO37" s="115"/>
      <c r="AP37" s="115"/>
      <c r="AQ37" s="115"/>
      <c r="AR37" s="115"/>
      <c r="AS37" s="115"/>
      <c r="AT37" s="116"/>
      <c r="AU37" s="114" t="s">
        <v>20</v>
      </c>
      <c r="AV37" s="115"/>
      <c r="AW37" s="115"/>
      <c r="AX37" s="115"/>
      <c r="AY37" s="115"/>
      <c r="AZ37" s="115"/>
      <c r="BA37" s="115"/>
      <c r="BB37" s="115"/>
      <c r="BC37" s="115"/>
      <c r="BD37" s="115"/>
      <c r="BE37" s="115"/>
      <c r="BF37" s="115"/>
      <c r="BG37" s="115"/>
      <c r="BH37" s="115"/>
      <c r="BI37" s="116"/>
      <c r="BJ37" s="174" t="s">
        <v>68</v>
      </c>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6"/>
      <c r="CN37" s="177"/>
      <c r="CO37" s="124"/>
      <c r="CP37" s="124"/>
      <c r="CQ37" s="124"/>
      <c r="CR37" s="124"/>
      <c r="CS37" s="124"/>
      <c r="CT37" s="124"/>
      <c r="CU37" s="124"/>
      <c r="CV37" s="124"/>
      <c r="CW37" s="124"/>
      <c r="CX37" s="124"/>
      <c r="CY37" s="124"/>
      <c r="CZ37" s="124"/>
      <c r="DA37" s="124"/>
      <c r="DB37" s="124"/>
      <c r="DC37" s="124"/>
      <c r="DD37" s="125"/>
    </row>
    <row r="38" spans="1:108" s="5" customFormat="1" ht="43.5" customHeight="1">
      <c r="A38" s="6"/>
      <c r="B38" s="113" t="s">
        <v>39</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7"/>
      <c r="AE38" s="114"/>
      <c r="AF38" s="115"/>
      <c r="AG38" s="115"/>
      <c r="AH38" s="115"/>
      <c r="AI38" s="115"/>
      <c r="AJ38" s="115"/>
      <c r="AK38" s="115"/>
      <c r="AL38" s="115"/>
      <c r="AM38" s="115"/>
      <c r="AN38" s="115"/>
      <c r="AO38" s="115"/>
      <c r="AP38" s="115"/>
      <c r="AQ38" s="115"/>
      <c r="AR38" s="115"/>
      <c r="AS38" s="115"/>
      <c r="AT38" s="116"/>
      <c r="AU38" s="114" t="s">
        <v>20</v>
      </c>
      <c r="AV38" s="115"/>
      <c r="AW38" s="115"/>
      <c r="AX38" s="115"/>
      <c r="AY38" s="115"/>
      <c r="AZ38" s="115"/>
      <c r="BA38" s="115"/>
      <c r="BB38" s="115"/>
      <c r="BC38" s="115"/>
      <c r="BD38" s="115"/>
      <c r="BE38" s="115"/>
      <c r="BF38" s="115"/>
      <c r="BG38" s="115"/>
      <c r="BH38" s="115"/>
      <c r="BI38" s="116"/>
      <c r="BJ38" s="174">
        <f>BJ25</f>
        <v>0.0007122000000000001</v>
      </c>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6"/>
      <c r="CN38" s="177"/>
      <c r="CO38" s="124"/>
      <c r="CP38" s="124"/>
      <c r="CQ38" s="124"/>
      <c r="CR38" s="124"/>
      <c r="CS38" s="124"/>
      <c r="CT38" s="124"/>
      <c r="CU38" s="124"/>
      <c r="CV38" s="124"/>
      <c r="CW38" s="124"/>
      <c r="CX38" s="124"/>
      <c r="CY38" s="124"/>
      <c r="CZ38" s="124"/>
      <c r="DA38" s="124"/>
      <c r="DB38" s="124"/>
      <c r="DC38" s="124"/>
      <c r="DD38" s="125"/>
    </row>
    <row r="39" spans="1:108" s="5" customFormat="1" ht="33" customHeight="1">
      <c r="A39" s="12"/>
      <c r="B39" s="127" t="s">
        <v>42</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9"/>
      <c r="AE39" s="8"/>
      <c r="AF39" s="124" t="s">
        <v>40</v>
      </c>
      <c r="AG39" s="124"/>
      <c r="AH39" s="124"/>
      <c r="AI39" s="124"/>
      <c r="AJ39" s="124"/>
      <c r="AK39" s="124"/>
      <c r="AL39" s="124"/>
      <c r="AM39" s="124"/>
      <c r="AN39" s="124"/>
      <c r="AO39" s="124"/>
      <c r="AP39" s="124"/>
      <c r="AQ39" s="124"/>
      <c r="AR39" s="124"/>
      <c r="AS39" s="124"/>
      <c r="AT39" s="125"/>
      <c r="AU39" s="114" t="s">
        <v>20</v>
      </c>
      <c r="AV39" s="115"/>
      <c r="AW39" s="115"/>
      <c r="AX39" s="115"/>
      <c r="AY39" s="115"/>
      <c r="AZ39" s="115"/>
      <c r="BA39" s="115"/>
      <c r="BB39" s="115"/>
      <c r="BC39" s="115"/>
      <c r="BD39" s="115"/>
      <c r="BE39" s="115"/>
      <c r="BF39" s="115"/>
      <c r="BG39" s="115"/>
      <c r="BH39" s="115"/>
      <c r="BI39" s="116"/>
      <c r="BJ39" s="171"/>
      <c r="BK39" s="172"/>
      <c r="BL39" s="172"/>
      <c r="BM39" s="172"/>
      <c r="BN39" s="172"/>
      <c r="BO39" s="173"/>
      <c r="BP39" s="171"/>
      <c r="BQ39" s="172"/>
      <c r="BR39" s="172"/>
      <c r="BS39" s="172"/>
      <c r="BT39" s="172"/>
      <c r="BU39" s="173"/>
      <c r="BV39" s="171"/>
      <c r="BW39" s="172"/>
      <c r="BX39" s="172"/>
      <c r="BY39" s="172"/>
      <c r="BZ39" s="172"/>
      <c r="CA39" s="173"/>
      <c r="CB39" s="171"/>
      <c r="CC39" s="172"/>
      <c r="CD39" s="172"/>
      <c r="CE39" s="172"/>
      <c r="CF39" s="172"/>
      <c r="CG39" s="173"/>
      <c r="CH39" s="171"/>
      <c r="CI39" s="172"/>
      <c r="CJ39" s="172"/>
      <c r="CK39" s="172"/>
      <c r="CL39" s="172"/>
      <c r="CM39" s="173"/>
      <c r="CN39" s="47" t="s">
        <v>190</v>
      </c>
      <c r="CO39" s="48"/>
      <c r="CP39" s="48"/>
      <c r="CQ39" s="48"/>
      <c r="CR39" s="48"/>
      <c r="CS39" s="48"/>
      <c r="CT39" s="48"/>
      <c r="CU39" s="48"/>
      <c r="CV39" s="48"/>
      <c r="CW39" s="48"/>
      <c r="CX39" s="48"/>
      <c r="CY39" s="48"/>
      <c r="CZ39" s="48"/>
      <c r="DA39" s="48"/>
      <c r="DB39" s="48"/>
      <c r="DC39" s="48"/>
      <c r="DD39" s="49"/>
    </row>
    <row r="40" spans="1:108" s="5" customFormat="1" ht="33" customHeight="1">
      <c r="A40" s="14"/>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1"/>
      <c r="AE40" s="8"/>
      <c r="AF40" s="120" t="s">
        <v>41</v>
      </c>
      <c r="AG40" s="120"/>
      <c r="AH40" s="120"/>
      <c r="AI40" s="120"/>
      <c r="AJ40" s="120"/>
      <c r="AK40" s="120"/>
      <c r="AL40" s="120"/>
      <c r="AM40" s="120"/>
      <c r="AN40" s="120"/>
      <c r="AO40" s="120"/>
      <c r="AP40" s="120"/>
      <c r="AQ40" s="120"/>
      <c r="AR40" s="120"/>
      <c r="AS40" s="120"/>
      <c r="AT40" s="121"/>
      <c r="AU40" s="145" t="s">
        <v>62</v>
      </c>
      <c r="AV40" s="115"/>
      <c r="AW40" s="115"/>
      <c r="AX40" s="115"/>
      <c r="AY40" s="115"/>
      <c r="AZ40" s="115"/>
      <c r="BA40" s="115"/>
      <c r="BB40" s="115"/>
      <c r="BC40" s="115"/>
      <c r="BD40" s="115"/>
      <c r="BE40" s="115"/>
      <c r="BF40" s="115"/>
      <c r="BG40" s="115"/>
      <c r="BH40" s="115"/>
      <c r="BI40" s="116"/>
      <c r="BJ40" s="171"/>
      <c r="BK40" s="172"/>
      <c r="BL40" s="172"/>
      <c r="BM40" s="172"/>
      <c r="BN40" s="172"/>
      <c r="BO40" s="173"/>
      <c r="BP40" s="171"/>
      <c r="BQ40" s="172"/>
      <c r="BR40" s="172"/>
      <c r="BS40" s="172"/>
      <c r="BT40" s="172"/>
      <c r="BU40" s="173"/>
      <c r="BV40" s="171"/>
      <c r="BW40" s="172"/>
      <c r="BX40" s="172"/>
      <c r="BY40" s="172"/>
      <c r="BZ40" s="172"/>
      <c r="CA40" s="173"/>
      <c r="CB40" s="171"/>
      <c r="CC40" s="172"/>
      <c r="CD40" s="172"/>
      <c r="CE40" s="172"/>
      <c r="CF40" s="172"/>
      <c r="CG40" s="173"/>
      <c r="CH40" s="171"/>
      <c r="CI40" s="172"/>
      <c r="CJ40" s="172"/>
      <c r="CK40" s="172"/>
      <c r="CL40" s="172"/>
      <c r="CM40" s="173"/>
      <c r="CN40" s="53"/>
      <c r="CO40" s="54"/>
      <c r="CP40" s="54"/>
      <c r="CQ40" s="54"/>
      <c r="CR40" s="54"/>
      <c r="CS40" s="54"/>
      <c r="CT40" s="54"/>
      <c r="CU40" s="54"/>
      <c r="CV40" s="54"/>
      <c r="CW40" s="54"/>
      <c r="CX40" s="54"/>
      <c r="CY40" s="54"/>
      <c r="CZ40" s="54"/>
      <c r="DA40" s="54"/>
      <c r="DB40" s="54"/>
      <c r="DC40" s="54"/>
      <c r="DD40" s="55"/>
    </row>
    <row r="41" spans="1:108" s="5" customFormat="1" ht="29.25" customHeight="1">
      <c r="A41" s="12"/>
      <c r="B41" s="122" t="s">
        <v>43</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9"/>
      <c r="AE41" s="8"/>
      <c r="AF41" s="124" t="s">
        <v>40</v>
      </c>
      <c r="AG41" s="124"/>
      <c r="AH41" s="124"/>
      <c r="AI41" s="124"/>
      <c r="AJ41" s="124"/>
      <c r="AK41" s="124"/>
      <c r="AL41" s="124"/>
      <c r="AM41" s="124"/>
      <c r="AN41" s="124"/>
      <c r="AO41" s="124"/>
      <c r="AP41" s="124"/>
      <c r="AQ41" s="124"/>
      <c r="AR41" s="124"/>
      <c r="AS41" s="124"/>
      <c r="AT41" s="125"/>
      <c r="AU41" s="114" t="s">
        <v>20</v>
      </c>
      <c r="AV41" s="115"/>
      <c r="AW41" s="115"/>
      <c r="AX41" s="115"/>
      <c r="AY41" s="115"/>
      <c r="AZ41" s="115"/>
      <c r="BA41" s="115"/>
      <c r="BB41" s="115"/>
      <c r="BC41" s="115"/>
      <c r="BD41" s="115"/>
      <c r="BE41" s="115"/>
      <c r="BF41" s="115"/>
      <c r="BG41" s="115"/>
      <c r="BH41" s="115"/>
      <c r="BI41" s="116"/>
      <c r="BJ41" s="171"/>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3"/>
      <c r="CN41" s="177"/>
      <c r="CO41" s="124"/>
      <c r="CP41" s="124"/>
      <c r="CQ41" s="124"/>
      <c r="CR41" s="124"/>
      <c r="CS41" s="124"/>
      <c r="CT41" s="124"/>
      <c r="CU41" s="124"/>
      <c r="CV41" s="124"/>
      <c r="CW41" s="124"/>
      <c r="CX41" s="124"/>
      <c r="CY41" s="124"/>
      <c r="CZ41" s="124"/>
      <c r="DA41" s="124"/>
      <c r="DB41" s="124"/>
      <c r="DC41" s="124"/>
      <c r="DD41" s="125"/>
    </row>
    <row r="42" spans="1:108" s="5" customFormat="1" ht="29.25" customHeight="1">
      <c r="A42" s="14"/>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1"/>
      <c r="AE42" s="8"/>
      <c r="AF42" s="120" t="s">
        <v>41</v>
      </c>
      <c r="AG42" s="120"/>
      <c r="AH42" s="120"/>
      <c r="AI42" s="120"/>
      <c r="AJ42" s="120"/>
      <c r="AK42" s="120"/>
      <c r="AL42" s="120"/>
      <c r="AM42" s="120"/>
      <c r="AN42" s="120"/>
      <c r="AO42" s="120"/>
      <c r="AP42" s="120"/>
      <c r="AQ42" s="120"/>
      <c r="AR42" s="120"/>
      <c r="AS42" s="120"/>
      <c r="AT42" s="121"/>
      <c r="AU42" s="145" t="s">
        <v>62</v>
      </c>
      <c r="AV42" s="115"/>
      <c r="AW42" s="115"/>
      <c r="AX42" s="115"/>
      <c r="AY42" s="115"/>
      <c r="AZ42" s="115"/>
      <c r="BA42" s="115"/>
      <c r="BB42" s="115"/>
      <c r="BC42" s="115"/>
      <c r="BD42" s="115"/>
      <c r="BE42" s="115"/>
      <c r="BF42" s="115"/>
      <c r="BG42" s="115"/>
      <c r="BH42" s="115"/>
      <c r="BI42" s="116"/>
      <c r="BJ42" s="114"/>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6"/>
      <c r="CN42" s="177"/>
      <c r="CO42" s="124"/>
      <c r="CP42" s="124"/>
      <c r="CQ42" s="124"/>
      <c r="CR42" s="124"/>
      <c r="CS42" s="124"/>
      <c r="CT42" s="124"/>
      <c r="CU42" s="124"/>
      <c r="CV42" s="124"/>
      <c r="CW42" s="124"/>
      <c r="CX42" s="124"/>
      <c r="CY42" s="124"/>
      <c r="CZ42" s="124"/>
      <c r="DA42" s="124"/>
      <c r="DB42" s="124"/>
      <c r="DC42" s="124"/>
      <c r="DD42" s="125"/>
    </row>
    <row r="43" spans="1:108" s="5" customFormat="1" ht="43.5" customHeight="1">
      <c r="A43" s="6"/>
      <c r="B43" s="113" t="s">
        <v>44</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7"/>
      <c r="AE43" s="114"/>
      <c r="AF43" s="115"/>
      <c r="AG43" s="115"/>
      <c r="AH43" s="115"/>
      <c r="AI43" s="115"/>
      <c r="AJ43" s="115"/>
      <c r="AK43" s="115"/>
      <c r="AL43" s="115"/>
      <c r="AM43" s="115"/>
      <c r="AN43" s="115"/>
      <c r="AO43" s="115"/>
      <c r="AP43" s="115"/>
      <c r="AQ43" s="115"/>
      <c r="AR43" s="115"/>
      <c r="AS43" s="115"/>
      <c r="AT43" s="116"/>
      <c r="AU43" s="114" t="s">
        <v>20</v>
      </c>
      <c r="AV43" s="115"/>
      <c r="AW43" s="115"/>
      <c r="AX43" s="115"/>
      <c r="AY43" s="115"/>
      <c r="AZ43" s="115"/>
      <c r="BA43" s="115"/>
      <c r="BB43" s="115"/>
      <c r="BC43" s="115"/>
      <c r="BD43" s="115"/>
      <c r="BE43" s="115"/>
      <c r="BF43" s="115"/>
      <c r="BG43" s="115"/>
      <c r="BH43" s="115"/>
      <c r="BI43" s="116"/>
      <c r="BJ43" s="66" t="s">
        <v>3</v>
      </c>
      <c r="BK43" s="67"/>
      <c r="BL43" s="67"/>
      <c r="BM43" s="67"/>
      <c r="BN43" s="67"/>
      <c r="BO43" s="68"/>
      <c r="BP43" s="114"/>
      <c r="BQ43" s="115"/>
      <c r="BR43" s="115"/>
      <c r="BS43" s="115"/>
      <c r="BT43" s="115"/>
      <c r="BU43" s="116"/>
      <c r="BV43" s="114"/>
      <c r="BW43" s="115"/>
      <c r="BX43" s="115"/>
      <c r="BY43" s="115"/>
      <c r="BZ43" s="115"/>
      <c r="CA43" s="116"/>
      <c r="CB43" s="114"/>
      <c r="CC43" s="115"/>
      <c r="CD43" s="115"/>
      <c r="CE43" s="115"/>
      <c r="CF43" s="115"/>
      <c r="CG43" s="116"/>
      <c r="CH43" s="114"/>
      <c r="CI43" s="115"/>
      <c r="CJ43" s="115"/>
      <c r="CK43" s="115"/>
      <c r="CL43" s="115"/>
      <c r="CM43" s="116"/>
      <c r="CN43" s="177"/>
      <c r="CO43" s="124"/>
      <c r="CP43" s="124"/>
      <c r="CQ43" s="124"/>
      <c r="CR43" s="124"/>
      <c r="CS43" s="124"/>
      <c r="CT43" s="124"/>
      <c r="CU43" s="124"/>
      <c r="CV43" s="124"/>
      <c r="CW43" s="124"/>
      <c r="CX43" s="124"/>
      <c r="CY43" s="124"/>
      <c r="CZ43" s="124"/>
      <c r="DA43" s="124"/>
      <c r="DB43" s="124"/>
      <c r="DC43" s="124"/>
      <c r="DD43" s="125"/>
    </row>
    <row r="44" spans="1:108" s="5" customFormat="1" ht="84" customHeight="1">
      <c r="A44" s="6"/>
      <c r="B44" s="113" t="s">
        <v>45</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7"/>
      <c r="AE44" s="114"/>
      <c r="AF44" s="115"/>
      <c r="AG44" s="115"/>
      <c r="AH44" s="115"/>
      <c r="AI44" s="115"/>
      <c r="AJ44" s="115"/>
      <c r="AK44" s="115"/>
      <c r="AL44" s="115"/>
      <c r="AM44" s="115"/>
      <c r="AN44" s="115"/>
      <c r="AO44" s="115"/>
      <c r="AP44" s="115"/>
      <c r="AQ44" s="115"/>
      <c r="AR44" s="115"/>
      <c r="AS44" s="115"/>
      <c r="AT44" s="116"/>
      <c r="AU44" s="114" t="s">
        <v>20</v>
      </c>
      <c r="AV44" s="115"/>
      <c r="AW44" s="115"/>
      <c r="AX44" s="115"/>
      <c r="AY44" s="115"/>
      <c r="AZ44" s="115"/>
      <c r="BA44" s="115"/>
      <c r="BB44" s="115"/>
      <c r="BC44" s="115"/>
      <c r="BD44" s="115"/>
      <c r="BE44" s="115"/>
      <c r="BF44" s="115"/>
      <c r="BG44" s="115"/>
      <c r="BH44" s="115"/>
      <c r="BI44" s="116"/>
      <c r="BJ44" s="114"/>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6"/>
      <c r="CN44" s="177"/>
      <c r="CO44" s="124"/>
      <c r="CP44" s="124"/>
      <c r="CQ44" s="124"/>
      <c r="CR44" s="124"/>
      <c r="CS44" s="124"/>
      <c r="CT44" s="124"/>
      <c r="CU44" s="124"/>
      <c r="CV44" s="124"/>
      <c r="CW44" s="124"/>
      <c r="CX44" s="124"/>
      <c r="CY44" s="124"/>
      <c r="CZ44" s="124"/>
      <c r="DA44" s="124"/>
      <c r="DB44" s="124"/>
      <c r="DC44" s="124"/>
      <c r="DD44" s="125"/>
    </row>
    <row r="45" spans="1:108" s="5" customFormat="1" ht="43.5" customHeight="1">
      <c r="A45" s="6"/>
      <c r="B45" s="113" t="s">
        <v>46</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7"/>
      <c r="AE45" s="114"/>
      <c r="AF45" s="115"/>
      <c r="AG45" s="115"/>
      <c r="AH45" s="115"/>
      <c r="AI45" s="115"/>
      <c r="AJ45" s="115"/>
      <c r="AK45" s="115"/>
      <c r="AL45" s="115"/>
      <c r="AM45" s="115"/>
      <c r="AN45" s="115"/>
      <c r="AO45" s="115"/>
      <c r="AP45" s="115"/>
      <c r="AQ45" s="115"/>
      <c r="AR45" s="115"/>
      <c r="AS45" s="115"/>
      <c r="AT45" s="116"/>
      <c r="AU45" s="114" t="s">
        <v>20</v>
      </c>
      <c r="AV45" s="115"/>
      <c r="AW45" s="115"/>
      <c r="AX45" s="115"/>
      <c r="AY45" s="115"/>
      <c r="AZ45" s="115"/>
      <c r="BA45" s="115"/>
      <c r="BB45" s="115"/>
      <c r="BC45" s="115"/>
      <c r="BD45" s="115"/>
      <c r="BE45" s="115"/>
      <c r="BF45" s="115"/>
      <c r="BG45" s="115"/>
      <c r="BH45" s="115"/>
      <c r="BI45" s="116"/>
      <c r="BJ45" s="114"/>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6"/>
      <c r="CN45" s="177"/>
      <c r="CO45" s="124"/>
      <c r="CP45" s="124"/>
      <c r="CQ45" s="124"/>
      <c r="CR45" s="124"/>
      <c r="CS45" s="124"/>
      <c r="CT45" s="124"/>
      <c r="CU45" s="124"/>
      <c r="CV45" s="124"/>
      <c r="CW45" s="124"/>
      <c r="CX45" s="124"/>
      <c r="CY45" s="124"/>
      <c r="CZ45" s="124"/>
      <c r="DA45" s="124"/>
      <c r="DB45" s="124"/>
      <c r="DC45" s="124"/>
      <c r="DD45" s="125"/>
    </row>
    <row r="46" spans="1:108" s="5" customFormat="1" ht="33" customHeight="1">
      <c r="A46" s="12"/>
      <c r="B46" s="127" t="s">
        <v>47</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9"/>
      <c r="AE46" s="8"/>
      <c r="AF46" s="124" t="s">
        <v>40</v>
      </c>
      <c r="AG46" s="124"/>
      <c r="AH46" s="124"/>
      <c r="AI46" s="124"/>
      <c r="AJ46" s="124"/>
      <c r="AK46" s="124"/>
      <c r="AL46" s="124"/>
      <c r="AM46" s="124"/>
      <c r="AN46" s="124"/>
      <c r="AO46" s="124"/>
      <c r="AP46" s="124"/>
      <c r="AQ46" s="124"/>
      <c r="AR46" s="124"/>
      <c r="AS46" s="124"/>
      <c r="AT46" s="125"/>
      <c r="AU46" s="114" t="s">
        <v>20</v>
      </c>
      <c r="AV46" s="115"/>
      <c r="AW46" s="115"/>
      <c r="AX46" s="115"/>
      <c r="AY46" s="115"/>
      <c r="AZ46" s="115"/>
      <c r="BA46" s="115"/>
      <c r="BB46" s="115"/>
      <c r="BC46" s="115"/>
      <c r="BD46" s="115"/>
      <c r="BE46" s="115"/>
      <c r="BF46" s="115"/>
      <c r="BG46" s="115"/>
      <c r="BH46" s="115"/>
      <c r="BI46" s="116"/>
      <c r="BJ46" s="114"/>
      <c r="BK46" s="115"/>
      <c r="BL46" s="115"/>
      <c r="BM46" s="115"/>
      <c r="BN46" s="115"/>
      <c r="BO46" s="116"/>
      <c r="BP46" s="114"/>
      <c r="BQ46" s="115"/>
      <c r="BR46" s="115"/>
      <c r="BS46" s="115"/>
      <c r="BT46" s="115"/>
      <c r="BU46" s="116"/>
      <c r="BV46" s="114"/>
      <c r="BW46" s="115"/>
      <c r="BX46" s="115"/>
      <c r="BY46" s="115"/>
      <c r="BZ46" s="115"/>
      <c r="CA46" s="116"/>
      <c r="CB46" s="114"/>
      <c r="CC46" s="115"/>
      <c r="CD46" s="115"/>
      <c r="CE46" s="115"/>
      <c r="CF46" s="115"/>
      <c r="CG46" s="116"/>
      <c r="CH46" s="114"/>
      <c r="CI46" s="115"/>
      <c r="CJ46" s="115"/>
      <c r="CK46" s="115"/>
      <c r="CL46" s="115"/>
      <c r="CM46" s="116"/>
      <c r="CN46" s="47" t="s">
        <v>191</v>
      </c>
      <c r="CO46" s="48"/>
      <c r="CP46" s="48"/>
      <c r="CQ46" s="48"/>
      <c r="CR46" s="48"/>
      <c r="CS46" s="48"/>
      <c r="CT46" s="48"/>
      <c r="CU46" s="48"/>
      <c r="CV46" s="48"/>
      <c r="CW46" s="48"/>
      <c r="CX46" s="48"/>
      <c r="CY46" s="48"/>
      <c r="CZ46" s="48"/>
      <c r="DA46" s="48"/>
      <c r="DB46" s="48"/>
      <c r="DC46" s="48"/>
      <c r="DD46" s="49"/>
    </row>
    <row r="47" spans="1:108" s="5" customFormat="1" ht="33" customHeight="1">
      <c r="A47" s="14"/>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1"/>
      <c r="AE47" s="8"/>
      <c r="AF47" s="120" t="s">
        <v>41</v>
      </c>
      <c r="AG47" s="120"/>
      <c r="AH47" s="120"/>
      <c r="AI47" s="120"/>
      <c r="AJ47" s="120"/>
      <c r="AK47" s="120"/>
      <c r="AL47" s="120"/>
      <c r="AM47" s="120"/>
      <c r="AN47" s="120"/>
      <c r="AO47" s="120"/>
      <c r="AP47" s="120"/>
      <c r="AQ47" s="120"/>
      <c r="AR47" s="120"/>
      <c r="AS47" s="120"/>
      <c r="AT47" s="121"/>
      <c r="AU47" s="145" t="s">
        <v>62</v>
      </c>
      <c r="AV47" s="115"/>
      <c r="AW47" s="115"/>
      <c r="AX47" s="115"/>
      <c r="AY47" s="115"/>
      <c r="AZ47" s="115"/>
      <c r="BA47" s="115"/>
      <c r="BB47" s="115"/>
      <c r="BC47" s="115"/>
      <c r="BD47" s="115"/>
      <c r="BE47" s="115"/>
      <c r="BF47" s="115"/>
      <c r="BG47" s="115"/>
      <c r="BH47" s="115"/>
      <c r="BI47" s="116"/>
      <c r="BJ47" s="114"/>
      <c r="BK47" s="115"/>
      <c r="BL47" s="115"/>
      <c r="BM47" s="115"/>
      <c r="BN47" s="115"/>
      <c r="BO47" s="116"/>
      <c r="BP47" s="114"/>
      <c r="BQ47" s="115"/>
      <c r="BR47" s="115"/>
      <c r="BS47" s="115"/>
      <c r="BT47" s="115"/>
      <c r="BU47" s="116"/>
      <c r="BV47" s="114"/>
      <c r="BW47" s="115"/>
      <c r="BX47" s="115"/>
      <c r="BY47" s="115"/>
      <c r="BZ47" s="115"/>
      <c r="CA47" s="116"/>
      <c r="CB47" s="114"/>
      <c r="CC47" s="115"/>
      <c r="CD47" s="115"/>
      <c r="CE47" s="115"/>
      <c r="CF47" s="115"/>
      <c r="CG47" s="116"/>
      <c r="CH47" s="114"/>
      <c r="CI47" s="115"/>
      <c r="CJ47" s="115"/>
      <c r="CK47" s="115"/>
      <c r="CL47" s="115"/>
      <c r="CM47" s="116"/>
      <c r="CN47" s="53"/>
      <c r="CO47" s="54"/>
      <c r="CP47" s="54"/>
      <c r="CQ47" s="54"/>
      <c r="CR47" s="54"/>
      <c r="CS47" s="54"/>
      <c r="CT47" s="54"/>
      <c r="CU47" s="54"/>
      <c r="CV47" s="54"/>
      <c r="CW47" s="54"/>
      <c r="CX47" s="54"/>
      <c r="CY47" s="54"/>
      <c r="CZ47" s="54"/>
      <c r="DA47" s="54"/>
      <c r="DB47" s="54"/>
      <c r="DC47" s="54"/>
      <c r="DD47" s="55"/>
    </row>
    <row r="48" spans="1:108" s="5" customFormat="1" ht="29.25" customHeight="1">
      <c r="A48" s="12"/>
      <c r="B48" s="122" t="s">
        <v>48</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9"/>
      <c r="AE48" s="8"/>
      <c r="AF48" s="124" t="s">
        <v>40</v>
      </c>
      <c r="AG48" s="124"/>
      <c r="AH48" s="124"/>
      <c r="AI48" s="124"/>
      <c r="AJ48" s="124"/>
      <c r="AK48" s="124"/>
      <c r="AL48" s="124"/>
      <c r="AM48" s="124"/>
      <c r="AN48" s="124"/>
      <c r="AO48" s="124"/>
      <c r="AP48" s="124"/>
      <c r="AQ48" s="124"/>
      <c r="AR48" s="124"/>
      <c r="AS48" s="124"/>
      <c r="AT48" s="125"/>
      <c r="AU48" s="114" t="s">
        <v>20</v>
      </c>
      <c r="AV48" s="115"/>
      <c r="AW48" s="115"/>
      <c r="AX48" s="115"/>
      <c r="AY48" s="115"/>
      <c r="AZ48" s="115"/>
      <c r="BA48" s="115"/>
      <c r="BB48" s="115"/>
      <c r="BC48" s="115"/>
      <c r="BD48" s="115"/>
      <c r="BE48" s="115"/>
      <c r="BF48" s="115"/>
      <c r="BG48" s="115"/>
      <c r="BH48" s="115"/>
      <c r="BI48" s="116"/>
      <c r="BJ48" s="114"/>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6"/>
      <c r="CN48" s="177"/>
      <c r="CO48" s="124"/>
      <c r="CP48" s="124"/>
      <c r="CQ48" s="124"/>
      <c r="CR48" s="124"/>
      <c r="CS48" s="124"/>
      <c r="CT48" s="124"/>
      <c r="CU48" s="124"/>
      <c r="CV48" s="124"/>
      <c r="CW48" s="124"/>
      <c r="CX48" s="124"/>
      <c r="CY48" s="124"/>
      <c r="CZ48" s="124"/>
      <c r="DA48" s="124"/>
      <c r="DB48" s="124"/>
      <c r="DC48" s="124"/>
      <c r="DD48" s="125"/>
    </row>
    <row r="49" spans="1:108" s="5" customFormat="1" ht="29.25" customHeight="1">
      <c r="A49" s="14"/>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1"/>
      <c r="AE49" s="8"/>
      <c r="AF49" s="120" t="s">
        <v>41</v>
      </c>
      <c r="AG49" s="120"/>
      <c r="AH49" s="120"/>
      <c r="AI49" s="120"/>
      <c r="AJ49" s="120"/>
      <c r="AK49" s="120"/>
      <c r="AL49" s="120"/>
      <c r="AM49" s="120"/>
      <c r="AN49" s="120"/>
      <c r="AO49" s="120"/>
      <c r="AP49" s="120"/>
      <c r="AQ49" s="120"/>
      <c r="AR49" s="120"/>
      <c r="AS49" s="120"/>
      <c r="AT49" s="121"/>
      <c r="AU49" s="145" t="s">
        <v>62</v>
      </c>
      <c r="AV49" s="115"/>
      <c r="AW49" s="115"/>
      <c r="AX49" s="115"/>
      <c r="AY49" s="115"/>
      <c r="AZ49" s="115"/>
      <c r="BA49" s="115"/>
      <c r="BB49" s="115"/>
      <c r="BC49" s="115"/>
      <c r="BD49" s="115"/>
      <c r="BE49" s="115"/>
      <c r="BF49" s="115"/>
      <c r="BG49" s="115"/>
      <c r="BH49" s="115"/>
      <c r="BI49" s="116"/>
      <c r="BJ49" s="114"/>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6"/>
      <c r="CN49" s="177"/>
      <c r="CO49" s="124"/>
      <c r="CP49" s="124"/>
      <c r="CQ49" s="124"/>
      <c r="CR49" s="124"/>
      <c r="CS49" s="124"/>
      <c r="CT49" s="124"/>
      <c r="CU49" s="124"/>
      <c r="CV49" s="124"/>
      <c r="CW49" s="124"/>
      <c r="CX49" s="124"/>
      <c r="CY49" s="124"/>
      <c r="CZ49" s="124"/>
      <c r="DA49" s="124"/>
      <c r="DB49" s="124"/>
      <c r="DC49" s="124"/>
      <c r="DD49" s="125"/>
    </row>
    <row r="50" spans="1:108" s="5" customFormat="1" ht="29.25" customHeight="1">
      <c r="A50" s="12"/>
      <c r="B50" s="122" t="s">
        <v>49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9"/>
      <c r="AE50" s="8"/>
      <c r="AF50" s="124" t="s">
        <v>60</v>
      </c>
      <c r="AG50" s="124"/>
      <c r="AH50" s="124"/>
      <c r="AI50" s="124"/>
      <c r="AJ50" s="124"/>
      <c r="AK50" s="124"/>
      <c r="AL50" s="124"/>
      <c r="AM50" s="124"/>
      <c r="AN50" s="124"/>
      <c r="AO50" s="124"/>
      <c r="AP50" s="124"/>
      <c r="AQ50" s="124"/>
      <c r="AR50" s="124"/>
      <c r="AS50" s="124"/>
      <c r="AT50" s="125"/>
      <c r="AU50" s="114" t="s">
        <v>20</v>
      </c>
      <c r="AV50" s="115"/>
      <c r="AW50" s="115"/>
      <c r="AX50" s="115"/>
      <c r="AY50" s="115"/>
      <c r="AZ50" s="115"/>
      <c r="BA50" s="115"/>
      <c r="BB50" s="115"/>
      <c r="BC50" s="115"/>
      <c r="BD50" s="115"/>
      <c r="BE50" s="115"/>
      <c r="BF50" s="115"/>
      <c r="BG50" s="115"/>
      <c r="BH50" s="115"/>
      <c r="BI50" s="116"/>
      <c r="BJ50" s="114"/>
      <c r="BK50" s="115"/>
      <c r="BL50" s="115"/>
      <c r="BM50" s="115"/>
      <c r="BN50" s="115"/>
      <c r="BO50" s="116"/>
      <c r="BP50" s="114"/>
      <c r="BQ50" s="115"/>
      <c r="BR50" s="115"/>
      <c r="BS50" s="115"/>
      <c r="BT50" s="115"/>
      <c r="BU50" s="116"/>
      <c r="BV50" s="114"/>
      <c r="BW50" s="115"/>
      <c r="BX50" s="115"/>
      <c r="BY50" s="115"/>
      <c r="BZ50" s="115"/>
      <c r="CA50" s="116"/>
      <c r="CB50" s="114"/>
      <c r="CC50" s="115"/>
      <c r="CD50" s="115"/>
      <c r="CE50" s="115"/>
      <c r="CF50" s="115"/>
      <c r="CG50" s="116"/>
      <c r="CH50" s="114"/>
      <c r="CI50" s="115"/>
      <c r="CJ50" s="115"/>
      <c r="CK50" s="115"/>
      <c r="CL50" s="115"/>
      <c r="CM50" s="116"/>
      <c r="CN50" s="177"/>
      <c r="CO50" s="124"/>
      <c r="CP50" s="124"/>
      <c r="CQ50" s="124"/>
      <c r="CR50" s="124"/>
      <c r="CS50" s="124"/>
      <c r="CT50" s="124"/>
      <c r="CU50" s="124"/>
      <c r="CV50" s="124"/>
      <c r="CW50" s="124"/>
      <c r="CX50" s="124"/>
      <c r="CY50" s="124"/>
      <c r="CZ50" s="124"/>
      <c r="DA50" s="124"/>
      <c r="DB50" s="124"/>
      <c r="DC50" s="124"/>
      <c r="DD50" s="125"/>
    </row>
    <row r="51" spans="1:108" s="5" customFormat="1" ht="29.25" customHeight="1">
      <c r="A51" s="14"/>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1"/>
      <c r="AE51" s="8"/>
      <c r="AF51" s="120" t="s">
        <v>61</v>
      </c>
      <c r="AG51" s="120"/>
      <c r="AH51" s="120"/>
      <c r="AI51" s="120"/>
      <c r="AJ51" s="120"/>
      <c r="AK51" s="120"/>
      <c r="AL51" s="120"/>
      <c r="AM51" s="120"/>
      <c r="AN51" s="120"/>
      <c r="AO51" s="120"/>
      <c r="AP51" s="120"/>
      <c r="AQ51" s="120"/>
      <c r="AR51" s="120"/>
      <c r="AS51" s="120"/>
      <c r="AT51" s="121"/>
      <c r="AU51" s="145" t="s">
        <v>62</v>
      </c>
      <c r="AV51" s="115"/>
      <c r="AW51" s="115"/>
      <c r="AX51" s="115"/>
      <c r="AY51" s="115"/>
      <c r="AZ51" s="115"/>
      <c r="BA51" s="115"/>
      <c r="BB51" s="115"/>
      <c r="BC51" s="115"/>
      <c r="BD51" s="115"/>
      <c r="BE51" s="115"/>
      <c r="BF51" s="115"/>
      <c r="BG51" s="115"/>
      <c r="BH51" s="115"/>
      <c r="BI51" s="116"/>
      <c r="BJ51" s="114"/>
      <c r="BK51" s="115"/>
      <c r="BL51" s="115"/>
      <c r="BM51" s="115"/>
      <c r="BN51" s="115"/>
      <c r="BO51" s="116"/>
      <c r="BP51" s="114"/>
      <c r="BQ51" s="115"/>
      <c r="BR51" s="115"/>
      <c r="BS51" s="115"/>
      <c r="BT51" s="115"/>
      <c r="BU51" s="116"/>
      <c r="BV51" s="114"/>
      <c r="BW51" s="115"/>
      <c r="BX51" s="115"/>
      <c r="BY51" s="115"/>
      <c r="BZ51" s="115"/>
      <c r="CA51" s="116"/>
      <c r="CB51" s="114"/>
      <c r="CC51" s="115"/>
      <c r="CD51" s="115"/>
      <c r="CE51" s="115"/>
      <c r="CF51" s="115"/>
      <c r="CG51" s="116"/>
      <c r="CH51" s="114"/>
      <c r="CI51" s="115"/>
      <c r="CJ51" s="115"/>
      <c r="CK51" s="115"/>
      <c r="CL51" s="115"/>
      <c r="CM51" s="116"/>
      <c r="CN51" s="177"/>
      <c r="CO51" s="124"/>
      <c r="CP51" s="124"/>
      <c r="CQ51" s="124"/>
      <c r="CR51" s="124"/>
      <c r="CS51" s="124"/>
      <c r="CT51" s="124"/>
      <c r="CU51" s="124"/>
      <c r="CV51" s="124"/>
      <c r="CW51" s="124"/>
      <c r="CX51" s="124"/>
      <c r="CY51" s="124"/>
      <c r="CZ51" s="124"/>
      <c r="DA51" s="124"/>
      <c r="DB51" s="124"/>
      <c r="DC51" s="124"/>
      <c r="DD51" s="125"/>
    </row>
    <row r="52" spans="1:108" s="5" customFormat="1" ht="83.25" customHeight="1">
      <c r="A52" s="6"/>
      <c r="B52" s="113" t="s">
        <v>50</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7"/>
      <c r="AE52" s="114"/>
      <c r="AF52" s="115"/>
      <c r="AG52" s="115"/>
      <c r="AH52" s="115"/>
      <c r="AI52" s="115"/>
      <c r="AJ52" s="115"/>
      <c r="AK52" s="115"/>
      <c r="AL52" s="115"/>
      <c r="AM52" s="115"/>
      <c r="AN52" s="115"/>
      <c r="AO52" s="115"/>
      <c r="AP52" s="115"/>
      <c r="AQ52" s="115"/>
      <c r="AR52" s="115"/>
      <c r="AS52" s="115"/>
      <c r="AT52" s="116"/>
      <c r="AU52" s="114" t="s">
        <v>20</v>
      </c>
      <c r="AV52" s="115"/>
      <c r="AW52" s="115"/>
      <c r="AX52" s="115"/>
      <c r="AY52" s="115"/>
      <c r="AZ52" s="115"/>
      <c r="BA52" s="115"/>
      <c r="BB52" s="115"/>
      <c r="BC52" s="115"/>
      <c r="BD52" s="115"/>
      <c r="BE52" s="115"/>
      <c r="BF52" s="115"/>
      <c r="BG52" s="115"/>
      <c r="BH52" s="115"/>
      <c r="BI52" s="116"/>
      <c r="BJ52" s="114"/>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6"/>
      <c r="CN52" s="177"/>
      <c r="CO52" s="124"/>
      <c r="CP52" s="124"/>
      <c r="CQ52" s="124"/>
      <c r="CR52" s="124"/>
      <c r="CS52" s="124"/>
      <c r="CT52" s="124"/>
      <c r="CU52" s="124"/>
      <c r="CV52" s="124"/>
      <c r="CW52" s="124"/>
      <c r="CX52" s="124"/>
      <c r="CY52" s="124"/>
      <c r="CZ52" s="124"/>
      <c r="DA52" s="124"/>
      <c r="DB52" s="124"/>
      <c r="DC52" s="124"/>
      <c r="DD52" s="125"/>
    </row>
    <row r="53" spans="1:108" s="5" customFormat="1" ht="44.25" customHeight="1">
      <c r="A53" s="6"/>
      <c r="B53" s="113" t="s">
        <v>51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7"/>
      <c r="AE53" s="114"/>
      <c r="AF53" s="115"/>
      <c r="AG53" s="115"/>
      <c r="AH53" s="115"/>
      <c r="AI53" s="115"/>
      <c r="AJ53" s="115"/>
      <c r="AK53" s="115"/>
      <c r="AL53" s="115"/>
      <c r="AM53" s="115"/>
      <c r="AN53" s="115"/>
      <c r="AO53" s="115"/>
      <c r="AP53" s="115"/>
      <c r="AQ53" s="115"/>
      <c r="AR53" s="115"/>
      <c r="AS53" s="115"/>
      <c r="AT53" s="116"/>
      <c r="AU53" s="114" t="s">
        <v>20</v>
      </c>
      <c r="AV53" s="115"/>
      <c r="AW53" s="115"/>
      <c r="AX53" s="115"/>
      <c r="AY53" s="115"/>
      <c r="AZ53" s="115"/>
      <c r="BA53" s="115"/>
      <c r="BB53" s="115"/>
      <c r="BC53" s="115"/>
      <c r="BD53" s="115"/>
      <c r="BE53" s="115"/>
      <c r="BF53" s="115"/>
      <c r="BG53" s="115"/>
      <c r="BH53" s="115"/>
      <c r="BI53" s="116"/>
      <c r="BJ53" s="114"/>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6"/>
      <c r="CN53" s="177"/>
      <c r="CO53" s="124"/>
      <c r="CP53" s="124"/>
      <c r="CQ53" s="124"/>
      <c r="CR53" s="124"/>
      <c r="CS53" s="124"/>
      <c r="CT53" s="124"/>
      <c r="CU53" s="124"/>
      <c r="CV53" s="124"/>
      <c r="CW53" s="124"/>
      <c r="CX53" s="124"/>
      <c r="CY53" s="124"/>
      <c r="CZ53" s="124"/>
      <c r="DA53" s="124"/>
      <c r="DB53" s="124"/>
      <c r="DC53" s="124"/>
      <c r="DD53" s="125"/>
    </row>
    <row r="54" spans="1:108" s="5" customFormat="1" ht="33" customHeight="1">
      <c r="A54" s="12"/>
      <c r="B54" s="127" t="s">
        <v>52</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9"/>
      <c r="AE54" s="8"/>
      <c r="AF54" s="124" t="s">
        <v>40</v>
      </c>
      <c r="AG54" s="124"/>
      <c r="AH54" s="124"/>
      <c r="AI54" s="124"/>
      <c r="AJ54" s="124"/>
      <c r="AK54" s="124"/>
      <c r="AL54" s="124"/>
      <c r="AM54" s="124"/>
      <c r="AN54" s="124"/>
      <c r="AO54" s="124"/>
      <c r="AP54" s="124"/>
      <c r="AQ54" s="124"/>
      <c r="AR54" s="124"/>
      <c r="AS54" s="124"/>
      <c r="AT54" s="125"/>
      <c r="AU54" s="114" t="s">
        <v>20</v>
      </c>
      <c r="AV54" s="115"/>
      <c r="AW54" s="115"/>
      <c r="AX54" s="115"/>
      <c r="AY54" s="115"/>
      <c r="AZ54" s="115"/>
      <c r="BA54" s="115"/>
      <c r="BB54" s="115"/>
      <c r="BC54" s="115"/>
      <c r="BD54" s="115"/>
      <c r="BE54" s="115"/>
      <c r="BF54" s="115"/>
      <c r="BG54" s="115"/>
      <c r="BH54" s="115"/>
      <c r="BI54" s="116"/>
      <c r="BJ54" s="114"/>
      <c r="BK54" s="115"/>
      <c r="BL54" s="115"/>
      <c r="BM54" s="115"/>
      <c r="BN54" s="115"/>
      <c r="BO54" s="116"/>
      <c r="BP54" s="114"/>
      <c r="BQ54" s="115"/>
      <c r="BR54" s="115"/>
      <c r="BS54" s="115"/>
      <c r="BT54" s="115"/>
      <c r="BU54" s="116"/>
      <c r="BV54" s="114"/>
      <c r="BW54" s="115"/>
      <c r="BX54" s="115"/>
      <c r="BY54" s="115"/>
      <c r="BZ54" s="115"/>
      <c r="CA54" s="116"/>
      <c r="CB54" s="114"/>
      <c r="CC54" s="115"/>
      <c r="CD54" s="115"/>
      <c r="CE54" s="115"/>
      <c r="CF54" s="115"/>
      <c r="CG54" s="116"/>
      <c r="CH54" s="114"/>
      <c r="CI54" s="115"/>
      <c r="CJ54" s="115"/>
      <c r="CK54" s="115"/>
      <c r="CL54" s="115"/>
      <c r="CM54" s="116"/>
      <c r="CN54" s="47" t="s">
        <v>193</v>
      </c>
      <c r="CO54" s="48"/>
      <c r="CP54" s="48"/>
      <c r="CQ54" s="48"/>
      <c r="CR54" s="48"/>
      <c r="CS54" s="48"/>
      <c r="CT54" s="48"/>
      <c r="CU54" s="48"/>
      <c r="CV54" s="48"/>
      <c r="CW54" s="48"/>
      <c r="CX54" s="48"/>
      <c r="CY54" s="48"/>
      <c r="CZ54" s="48"/>
      <c r="DA54" s="48"/>
      <c r="DB54" s="48"/>
      <c r="DC54" s="48"/>
      <c r="DD54" s="49"/>
    </row>
    <row r="55" spans="1:108" s="5" customFormat="1" ht="33" customHeight="1">
      <c r="A55" s="14"/>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1"/>
      <c r="AE55" s="8"/>
      <c r="AF55" s="120" t="s">
        <v>41</v>
      </c>
      <c r="AG55" s="120"/>
      <c r="AH55" s="120"/>
      <c r="AI55" s="120"/>
      <c r="AJ55" s="120"/>
      <c r="AK55" s="120"/>
      <c r="AL55" s="120"/>
      <c r="AM55" s="120"/>
      <c r="AN55" s="120"/>
      <c r="AO55" s="120"/>
      <c r="AP55" s="120"/>
      <c r="AQ55" s="120"/>
      <c r="AR55" s="120"/>
      <c r="AS55" s="120"/>
      <c r="AT55" s="121"/>
      <c r="AU55" s="145" t="s">
        <v>62</v>
      </c>
      <c r="AV55" s="115"/>
      <c r="AW55" s="115"/>
      <c r="AX55" s="115"/>
      <c r="AY55" s="115"/>
      <c r="AZ55" s="115"/>
      <c r="BA55" s="115"/>
      <c r="BB55" s="115"/>
      <c r="BC55" s="115"/>
      <c r="BD55" s="115"/>
      <c r="BE55" s="115"/>
      <c r="BF55" s="115"/>
      <c r="BG55" s="115"/>
      <c r="BH55" s="115"/>
      <c r="BI55" s="116"/>
      <c r="BJ55" s="114"/>
      <c r="BK55" s="115"/>
      <c r="BL55" s="115"/>
      <c r="BM55" s="115"/>
      <c r="BN55" s="115"/>
      <c r="BO55" s="116"/>
      <c r="BP55" s="114"/>
      <c r="BQ55" s="115"/>
      <c r="BR55" s="115"/>
      <c r="BS55" s="115"/>
      <c r="BT55" s="115"/>
      <c r="BU55" s="116"/>
      <c r="BV55" s="114"/>
      <c r="BW55" s="115"/>
      <c r="BX55" s="115"/>
      <c r="BY55" s="115"/>
      <c r="BZ55" s="115"/>
      <c r="CA55" s="116"/>
      <c r="CB55" s="114"/>
      <c r="CC55" s="115"/>
      <c r="CD55" s="115"/>
      <c r="CE55" s="115"/>
      <c r="CF55" s="115"/>
      <c r="CG55" s="116"/>
      <c r="CH55" s="114"/>
      <c r="CI55" s="115"/>
      <c r="CJ55" s="115"/>
      <c r="CK55" s="115"/>
      <c r="CL55" s="115"/>
      <c r="CM55" s="116"/>
      <c r="CN55" s="53"/>
      <c r="CO55" s="54"/>
      <c r="CP55" s="54"/>
      <c r="CQ55" s="54"/>
      <c r="CR55" s="54"/>
      <c r="CS55" s="54"/>
      <c r="CT55" s="54"/>
      <c r="CU55" s="54"/>
      <c r="CV55" s="54"/>
      <c r="CW55" s="54"/>
      <c r="CX55" s="54"/>
      <c r="CY55" s="54"/>
      <c r="CZ55" s="54"/>
      <c r="DA55" s="54"/>
      <c r="DB55" s="54"/>
      <c r="DC55" s="54"/>
      <c r="DD55" s="55"/>
    </row>
    <row r="56" spans="1:108" s="5" customFormat="1" ht="29.25" customHeight="1">
      <c r="A56" s="12"/>
      <c r="B56" s="122" t="s">
        <v>53</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9"/>
      <c r="AE56" s="8"/>
      <c r="AF56" s="124" t="s">
        <v>40</v>
      </c>
      <c r="AG56" s="124"/>
      <c r="AH56" s="124"/>
      <c r="AI56" s="124"/>
      <c r="AJ56" s="124"/>
      <c r="AK56" s="124"/>
      <c r="AL56" s="124"/>
      <c r="AM56" s="124"/>
      <c r="AN56" s="124"/>
      <c r="AO56" s="124"/>
      <c r="AP56" s="124"/>
      <c r="AQ56" s="124"/>
      <c r="AR56" s="124"/>
      <c r="AS56" s="124"/>
      <c r="AT56" s="125"/>
      <c r="AU56" s="114" t="s">
        <v>20</v>
      </c>
      <c r="AV56" s="115"/>
      <c r="AW56" s="115"/>
      <c r="AX56" s="115"/>
      <c r="AY56" s="115"/>
      <c r="AZ56" s="115"/>
      <c r="BA56" s="115"/>
      <c r="BB56" s="115"/>
      <c r="BC56" s="115"/>
      <c r="BD56" s="115"/>
      <c r="BE56" s="115"/>
      <c r="BF56" s="115"/>
      <c r="BG56" s="115"/>
      <c r="BH56" s="115"/>
      <c r="BI56" s="116"/>
      <c r="BJ56" s="114"/>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6"/>
      <c r="CN56" s="177"/>
      <c r="CO56" s="124"/>
      <c r="CP56" s="124"/>
      <c r="CQ56" s="124"/>
      <c r="CR56" s="124"/>
      <c r="CS56" s="124"/>
      <c r="CT56" s="124"/>
      <c r="CU56" s="124"/>
      <c r="CV56" s="124"/>
      <c r="CW56" s="124"/>
      <c r="CX56" s="124"/>
      <c r="CY56" s="124"/>
      <c r="CZ56" s="124"/>
      <c r="DA56" s="124"/>
      <c r="DB56" s="124"/>
      <c r="DC56" s="124"/>
      <c r="DD56" s="125"/>
    </row>
    <row r="57" spans="1:108" s="5" customFormat="1" ht="29.25" customHeight="1">
      <c r="A57" s="14"/>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1"/>
      <c r="AE57" s="8"/>
      <c r="AF57" s="120" t="s">
        <v>41</v>
      </c>
      <c r="AG57" s="120"/>
      <c r="AH57" s="120"/>
      <c r="AI57" s="120"/>
      <c r="AJ57" s="120"/>
      <c r="AK57" s="120"/>
      <c r="AL57" s="120"/>
      <c r="AM57" s="120"/>
      <c r="AN57" s="120"/>
      <c r="AO57" s="120"/>
      <c r="AP57" s="120"/>
      <c r="AQ57" s="120"/>
      <c r="AR57" s="120"/>
      <c r="AS57" s="120"/>
      <c r="AT57" s="121"/>
      <c r="AU57" s="145" t="s">
        <v>62</v>
      </c>
      <c r="AV57" s="115"/>
      <c r="AW57" s="115"/>
      <c r="AX57" s="115"/>
      <c r="AY57" s="115"/>
      <c r="AZ57" s="115"/>
      <c r="BA57" s="115"/>
      <c r="BB57" s="115"/>
      <c r="BC57" s="115"/>
      <c r="BD57" s="115"/>
      <c r="BE57" s="115"/>
      <c r="BF57" s="115"/>
      <c r="BG57" s="115"/>
      <c r="BH57" s="115"/>
      <c r="BI57" s="116"/>
      <c r="BJ57" s="114"/>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6"/>
      <c r="CN57" s="177"/>
      <c r="CO57" s="124"/>
      <c r="CP57" s="124"/>
      <c r="CQ57" s="124"/>
      <c r="CR57" s="124"/>
      <c r="CS57" s="124"/>
      <c r="CT57" s="124"/>
      <c r="CU57" s="124"/>
      <c r="CV57" s="124"/>
      <c r="CW57" s="124"/>
      <c r="CX57" s="124"/>
      <c r="CY57" s="124"/>
      <c r="CZ57" s="124"/>
      <c r="DA57" s="124"/>
      <c r="DB57" s="124"/>
      <c r="DC57" s="124"/>
      <c r="DD57" s="125"/>
    </row>
    <row r="58" spans="1:108" s="5" customFormat="1" ht="44.25" customHeight="1">
      <c r="A58" s="6"/>
      <c r="B58" s="113" t="s">
        <v>54</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7"/>
      <c r="AE58" s="114"/>
      <c r="AF58" s="115"/>
      <c r="AG58" s="115"/>
      <c r="AH58" s="115"/>
      <c r="AI58" s="115"/>
      <c r="AJ58" s="115"/>
      <c r="AK58" s="115"/>
      <c r="AL58" s="115"/>
      <c r="AM58" s="115"/>
      <c r="AN58" s="115"/>
      <c r="AO58" s="115"/>
      <c r="AP58" s="115"/>
      <c r="AQ58" s="115"/>
      <c r="AR58" s="115"/>
      <c r="AS58" s="115"/>
      <c r="AT58" s="116"/>
      <c r="AU58" s="114" t="s">
        <v>20</v>
      </c>
      <c r="AV58" s="115"/>
      <c r="AW58" s="115"/>
      <c r="AX58" s="115"/>
      <c r="AY58" s="115"/>
      <c r="AZ58" s="115"/>
      <c r="BA58" s="115"/>
      <c r="BB58" s="115"/>
      <c r="BC58" s="115"/>
      <c r="BD58" s="115"/>
      <c r="BE58" s="115"/>
      <c r="BF58" s="115"/>
      <c r="BG58" s="115"/>
      <c r="BH58" s="115"/>
      <c r="BI58" s="116"/>
      <c r="BJ58" s="66" t="s">
        <v>3</v>
      </c>
      <c r="BK58" s="67"/>
      <c r="BL58" s="67"/>
      <c r="BM58" s="67"/>
      <c r="BN58" s="67"/>
      <c r="BO58" s="68"/>
      <c r="BP58" s="114"/>
      <c r="BQ58" s="115"/>
      <c r="BR58" s="115"/>
      <c r="BS58" s="115"/>
      <c r="BT58" s="115"/>
      <c r="BU58" s="116"/>
      <c r="BV58" s="114"/>
      <c r="BW58" s="115"/>
      <c r="BX58" s="115"/>
      <c r="BY58" s="115"/>
      <c r="BZ58" s="115"/>
      <c r="CA58" s="116"/>
      <c r="CB58" s="114"/>
      <c r="CC58" s="115"/>
      <c r="CD58" s="115"/>
      <c r="CE58" s="115"/>
      <c r="CF58" s="115"/>
      <c r="CG58" s="116"/>
      <c r="CH58" s="114"/>
      <c r="CI58" s="115"/>
      <c r="CJ58" s="115"/>
      <c r="CK58" s="115"/>
      <c r="CL58" s="115"/>
      <c r="CM58" s="116"/>
      <c r="CN58" s="177"/>
      <c r="CO58" s="124"/>
      <c r="CP58" s="124"/>
      <c r="CQ58" s="124"/>
      <c r="CR58" s="124"/>
      <c r="CS58" s="124"/>
      <c r="CT58" s="124"/>
      <c r="CU58" s="124"/>
      <c r="CV58" s="124"/>
      <c r="CW58" s="124"/>
      <c r="CX58" s="124"/>
      <c r="CY58" s="124"/>
      <c r="CZ58" s="124"/>
      <c r="DA58" s="124"/>
      <c r="DB58" s="124"/>
      <c r="DC58" s="124"/>
      <c r="DD58" s="125"/>
    </row>
    <row r="59" spans="1:108" s="5" customFormat="1" ht="84" customHeight="1">
      <c r="A59" s="6"/>
      <c r="B59" s="113" t="s">
        <v>55</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7"/>
      <c r="AE59" s="114"/>
      <c r="AF59" s="115"/>
      <c r="AG59" s="115"/>
      <c r="AH59" s="115"/>
      <c r="AI59" s="115"/>
      <c r="AJ59" s="115"/>
      <c r="AK59" s="115"/>
      <c r="AL59" s="115"/>
      <c r="AM59" s="115"/>
      <c r="AN59" s="115"/>
      <c r="AO59" s="115"/>
      <c r="AP59" s="115"/>
      <c r="AQ59" s="115"/>
      <c r="AR59" s="115"/>
      <c r="AS59" s="115"/>
      <c r="AT59" s="116"/>
      <c r="AU59" s="114" t="s">
        <v>20</v>
      </c>
      <c r="AV59" s="115"/>
      <c r="AW59" s="115"/>
      <c r="AX59" s="115"/>
      <c r="AY59" s="115"/>
      <c r="AZ59" s="115"/>
      <c r="BA59" s="115"/>
      <c r="BB59" s="115"/>
      <c r="BC59" s="115"/>
      <c r="BD59" s="115"/>
      <c r="BE59" s="115"/>
      <c r="BF59" s="115"/>
      <c r="BG59" s="115"/>
      <c r="BH59" s="115"/>
      <c r="BI59" s="116"/>
      <c r="BJ59" s="114"/>
      <c r="BK59" s="115"/>
      <c r="BL59" s="115"/>
      <c r="BM59" s="115"/>
      <c r="BN59" s="115"/>
      <c r="BO59" s="116"/>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6"/>
      <c r="CN59" s="177"/>
      <c r="CO59" s="124"/>
      <c r="CP59" s="124"/>
      <c r="CQ59" s="124"/>
      <c r="CR59" s="124"/>
      <c r="CS59" s="124"/>
      <c r="CT59" s="124"/>
      <c r="CU59" s="124"/>
      <c r="CV59" s="124"/>
      <c r="CW59" s="124"/>
      <c r="CX59" s="124"/>
      <c r="CY59" s="124"/>
      <c r="CZ59" s="124"/>
      <c r="DA59" s="124"/>
      <c r="DB59" s="124"/>
      <c r="DC59" s="124"/>
      <c r="DD59" s="125"/>
    </row>
    <row r="60" spans="1:108" s="5" customFormat="1" ht="44.25" customHeight="1">
      <c r="A60" s="6"/>
      <c r="B60" s="113" t="s">
        <v>56</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7"/>
      <c r="AE60" s="114"/>
      <c r="AF60" s="115"/>
      <c r="AG60" s="115"/>
      <c r="AH60" s="115"/>
      <c r="AI60" s="115"/>
      <c r="AJ60" s="115"/>
      <c r="AK60" s="115"/>
      <c r="AL60" s="115"/>
      <c r="AM60" s="115"/>
      <c r="AN60" s="115"/>
      <c r="AO60" s="115"/>
      <c r="AP60" s="115"/>
      <c r="AQ60" s="115"/>
      <c r="AR60" s="115"/>
      <c r="AS60" s="115"/>
      <c r="AT60" s="116"/>
      <c r="AU60" s="114" t="s">
        <v>20</v>
      </c>
      <c r="AV60" s="115"/>
      <c r="AW60" s="115"/>
      <c r="AX60" s="115"/>
      <c r="AY60" s="115"/>
      <c r="AZ60" s="115"/>
      <c r="BA60" s="115"/>
      <c r="BB60" s="115"/>
      <c r="BC60" s="115"/>
      <c r="BD60" s="115"/>
      <c r="BE60" s="115"/>
      <c r="BF60" s="115"/>
      <c r="BG60" s="115"/>
      <c r="BH60" s="115"/>
      <c r="BI60" s="116"/>
      <c r="BJ60" s="114"/>
      <c r="BK60" s="115"/>
      <c r="BL60" s="115"/>
      <c r="BM60" s="115"/>
      <c r="BN60" s="115"/>
      <c r="BO60" s="116"/>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6"/>
      <c r="CN60" s="177"/>
      <c r="CO60" s="124"/>
      <c r="CP60" s="124"/>
      <c r="CQ60" s="124"/>
      <c r="CR60" s="124"/>
      <c r="CS60" s="124"/>
      <c r="CT60" s="124"/>
      <c r="CU60" s="124"/>
      <c r="CV60" s="124"/>
      <c r="CW60" s="124"/>
      <c r="CX60" s="124"/>
      <c r="CY60" s="124"/>
      <c r="CZ60" s="124"/>
      <c r="DA60" s="124"/>
      <c r="DB60" s="124"/>
      <c r="DC60" s="124"/>
      <c r="DD60" s="125"/>
    </row>
    <row r="61" spans="1:108" s="5" customFormat="1" ht="33" customHeight="1">
      <c r="A61" s="12"/>
      <c r="B61" s="127" t="s">
        <v>57</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9"/>
      <c r="AE61" s="8"/>
      <c r="AF61" s="124" t="s">
        <v>40</v>
      </c>
      <c r="AG61" s="124"/>
      <c r="AH61" s="124"/>
      <c r="AI61" s="124"/>
      <c r="AJ61" s="124"/>
      <c r="AK61" s="124"/>
      <c r="AL61" s="124"/>
      <c r="AM61" s="124"/>
      <c r="AN61" s="124"/>
      <c r="AO61" s="124"/>
      <c r="AP61" s="124"/>
      <c r="AQ61" s="124"/>
      <c r="AR61" s="124"/>
      <c r="AS61" s="124"/>
      <c r="AT61" s="125"/>
      <c r="AU61" s="114" t="s">
        <v>20</v>
      </c>
      <c r="AV61" s="115"/>
      <c r="AW61" s="115"/>
      <c r="AX61" s="115"/>
      <c r="AY61" s="115"/>
      <c r="AZ61" s="115"/>
      <c r="BA61" s="115"/>
      <c r="BB61" s="115"/>
      <c r="BC61" s="115"/>
      <c r="BD61" s="115"/>
      <c r="BE61" s="115"/>
      <c r="BF61" s="115"/>
      <c r="BG61" s="115"/>
      <c r="BH61" s="115"/>
      <c r="BI61" s="116"/>
      <c r="BJ61" s="114"/>
      <c r="BK61" s="115"/>
      <c r="BL61" s="115"/>
      <c r="BM61" s="115"/>
      <c r="BN61" s="115"/>
      <c r="BO61" s="116"/>
      <c r="BP61" s="114"/>
      <c r="BQ61" s="115"/>
      <c r="BR61" s="115"/>
      <c r="BS61" s="115"/>
      <c r="BT61" s="115"/>
      <c r="BU61" s="116"/>
      <c r="BV61" s="114"/>
      <c r="BW61" s="115"/>
      <c r="BX61" s="115"/>
      <c r="BY61" s="115"/>
      <c r="BZ61" s="115"/>
      <c r="CA61" s="116"/>
      <c r="CB61" s="114"/>
      <c r="CC61" s="115"/>
      <c r="CD61" s="115"/>
      <c r="CE61" s="115"/>
      <c r="CF61" s="115"/>
      <c r="CG61" s="116"/>
      <c r="CH61" s="114"/>
      <c r="CI61" s="115"/>
      <c r="CJ61" s="115"/>
      <c r="CK61" s="115"/>
      <c r="CL61" s="115"/>
      <c r="CM61" s="116"/>
      <c r="CN61" s="47" t="s">
        <v>192</v>
      </c>
      <c r="CO61" s="48"/>
      <c r="CP61" s="48"/>
      <c r="CQ61" s="48"/>
      <c r="CR61" s="48"/>
      <c r="CS61" s="48"/>
      <c r="CT61" s="48"/>
      <c r="CU61" s="48"/>
      <c r="CV61" s="48"/>
      <c r="CW61" s="48"/>
      <c r="CX61" s="48"/>
      <c r="CY61" s="48"/>
      <c r="CZ61" s="48"/>
      <c r="DA61" s="48"/>
      <c r="DB61" s="48"/>
      <c r="DC61" s="48"/>
      <c r="DD61" s="49"/>
    </row>
    <row r="62" spans="1:108" s="5" customFormat="1" ht="33" customHeight="1">
      <c r="A62" s="14"/>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1"/>
      <c r="AE62" s="8"/>
      <c r="AF62" s="120" t="s">
        <v>41</v>
      </c>
      <c r="AG62" s="120"/>
      <c r="AH62" s="120"/>
      <c r="AI62" s="120"/>
      <c r="AJ62" s="120"/>
      <c r="AK62" s="120"/>
      <c r="AL62" s="120"/>
      <c r="AM62" s="120"/>
      <c r="AN62" s="120"/>
      <c r="AO62" s="120"/>
      <c r="AP62" s="120"/>
      <c r="AQ62" s="120"/>
      <c r="AR62" s="120"/>
      <c r="AS62" s="120"/>
      <c r="AT62" s="121"/>
      <c r="AU62" s="145" t="s">
        <v>62</v>
      </c>
      <c r="AV62" s="115"/>
      <c r="AW62" s="115"/>
      <c r="AX62" s="115"/>
      <c r="AY62" s="115"/>
      <c r="AZ62" s="115"/>
      <c r="BA62" s="115"/>
      <c r="BB62" s="115"/>
      <c r="BC62" s="115"/>
      <c r="BD62" s="115"/>
      <c r="BE62" s="115"/>
      <c r="BF62" s="115"/>
      <c r="BG62" s="115"/>
      <c r="BH62" s="115"/>
      <c r="BI62" s="116"/>
      <c r="BJ62" s="114"/>
      <c r="BK62" s="115"/>
      <c r="BL62" s="115"/>
      <c r="BM62" s="115"/>
      <c r="BN62" s="115"/>
      <c r="BO62" s="116"/>
      <c r="BP62" s="114"/>
      <c r="BQ62" s="115"/>
      <c r="BR62" s="115"/>
      <c r="BS62" s="115"/>
      <c r="BT62" s="115"/>
      <c r="BU62" s="116"/>
      <c r="BV62" s="114"/>
      <c r="BW62" s="115"/>
      <c r="BX62" s="115"/>
      <c r="BY62" s="115"/>
      <c r="BZ62" s="115"/>
      <c r="CA62" s="116"/>
      <c r="CB62" s="114"/>
      <c r="CC62" s="115"/>
      <c r="CD62" s="115"/>
      <c r="CE62" s="115"/>
      <c r="CF62" s="115"/>
      <c r="CG62" s="116"/>
      <c r="CH62" s="114"/>
      <c r="CI62" s="115"/>
      <c r="CJ62" s="115"/>
      <c r="CK62" s="115"/>
      <c r="CL62" s="115"/>
      <c r="CM62" s="116"/>
      <c r="CN62" s="53"/>
      <c r="CO62" s="54"/>
      <c r="CP62" s="54"/>
      <c r="CQ62" s="54"/>
      <c r="CR62" s="54"/>
      <c r="CS62" s="54"/>
      <c r="CT62" s="54"/>
      <c r="CU62" s="54"/>
      <c r="CV62" s="54"/>
      <c r="CW62" s="54"/>
      <c r="CX62" s="54"/>
      <c r="CY62" s="54"/>
      <c r="CZ62" s="54"/>
      <c r="DA62" s="54"/>
      <c r="DB62" s="54"/>
      <c r="DC62" s="54"/>
      <c r="DD62" s="55"/>
    </row>
    <row r="63" spans="1:108" s="5" customFormat="1" ht="29.25" customHeight="1">
      <c r="A63" s="12"/>
      <c r="B63" s="122" t="s">
        <v>58</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9"/>
      <c r="AE63" s="8"/>
      <c r="AF63" s="124" t="s">
        <v>40</v>
      </c>
      <c r="AG63" s="124"/>
      <c r="AH63" s="124"/>
      <c r="AI63" s="124"/>
      <c r="AJ63" s="124"/>
      <c r="AK63" s="124"/>
      <c r="AL63" s="124"/>
      <c r="AM63" s="124"/>
      <c r="AN63" s="124"/>
      <c r="AO63" s="124"/>
      <c r="AP63" s="124"/>
      <c r="AQ63" s="124"/>
      <c r="AR63" s="124"/>
      <c r="AS63" s="124"/>
      <c r="AT63" s="125"/>
      <c r="AU63" s="114" t="s">
        <v>20</v>
      </c>
      <c r="AV63" s="115"/>
      <c r="AW63" s="115"/>
      <c r="AX63" s="115"/>
      <c r="AY63" s="115"/>
      <c r="AZ63" s="115"/>
      <c r="BA63" s="115"/>
      <c r="BB63" s="115"/>
      <c r="BC63" s="115"/>
      <c r="BD63" s="115"/>
      <c r="BE63" s="115"/>
      <c r="BF63" s="115"/>
      <c r="BG63" s="115"/>
      <c r="BH63" s="115"/>
      <c r="BI63" s="116"/>
      <c r="BJ63" s="114"/>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6"/>
      <c r="CN63" s="177"/>
      <c r="CO63" s="124"/>
      <c r="CP63" s="124"/>
      <c r="CQ63" s="124"/>
      <c r="CR63" s="124"/>
      <c r="CS63" s="124"/>
      <c r="CT63" s="124"/>
      <c r="CU63" s="124"/>
      <c r="CV63" s="124"/>
      <c r="CW63" s="124"/>
      <c r="CX63" s="124"/>
      <c r="CY63" s="124"/>
      <c r="CZ63" s="124"/>
      <c r="DA63" s="124"/>
      <c r="DB63" s="124"/>
      <c r="DC63" s="124"/>
      <c r="DD63" s="125"/>
    </row>
    <row r="64" spans="1:108" s="5" customFormat="1" ht="29.25" customHeight="1">
      <c r="A64" s="14"/>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1"/>
      <c r="AE64" s="8"/>
      <c r="AF64" s="120" t="s">
        <v>41</v>
      </c>
      <c r="AG64" s="120"/>
      <c r="AH64" s="120"/>
      <c r="AI64" s="120"/>
      <c r="AJ64" s="120"/>
      <c r="AK64" s="120"/>
      <c r="AL64" s="120"/>
      <c r="AM64" s="120"/>
      <c r="AN64" s="120"/>
      <c r="AO64" s="120"/>
      <c r="AP64" s="120"/>
      <c r="AQ64" s="120"/>
      <c r="AR64" s="120"/>
      <c r="AS64" s="120"/>
      <c r="AT64" s="121"/>
      <c r="AU64" s="145" t="s">
        <v>62</v>
      </c>
      <c r="AV64" s="115"/>
      <c r="AW64" s="115"/>
      <c r="AX64" s="115"/>
      <c r="AY64" s="115"/>
      <c r="AZ64" s="115"/>
      <c r="BA64" s="115"/>
      <c r="BB64" s="115"/>
      <c r="BC64" s="115"/>
      <c r="BD64" s="115"/>
      <c r="BE64" s="115"/>
      <c r="BF64" s="115"/>
      <c r="BG64" s="115"/>
      <c r="BH64" s="115"/>
      <c r="BI64" s="116"/>
      <c r="BJ64" s="114"/>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6"/>
      <c r="CN64" s="177"/>
      <c r="CO64" s="124"/>
      <c r="CP64" s="124"/>
      <c r="CQ64" s="124"/>
      <c r="CR64" s="124"/>
      <c r="CS64" s="124"/>
      <c r="CT64" s="124"/>
      <c r="CU64" s="124"/>
      <c r="CV64" s="124"/>
      <c r="CW64" s="124"/>
      <c r="CX64" s="124"/>
      <c r="CY64" s="124"/>
      <c r="CZ64" s="124"/>
      <c r="DA64" s="124"/>
      <c r="DB64" s="124"/>
      <c r="DC64" s="124"/>
      <c r="DD64" s="125"/>
    </row>
    <row r="65" spans="1:108" s="5" customFormat="1" ht="29.25" customHeight="1">
      <c r="A65" s="12"/>
      <c r="B65" s="122" t="s">
        <v>59</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9"/>
      <c r="AE65" s="8"/>
      <c r="AF65" s="124" t="s">
        <v>60</v>
      </c>
      <c r="AG65" s="124"/>
      <c r="AH65" s="124"/>
      <c r="AI65" s="124"/>
      <c r="AJ65" s="124"/>
      <c r="AK65" s="124"/>
      <c r="AL65" s="124"/>
      <c r="AM65" s="124"/>
      <c r="AN65" s="124"/>
      <c r="AO65" s="124"/>
      <c r="AP65" s="124"/>
      <c r="AQ65" s="124"/>
      <c r="AR65" s="124"/>
      <c r="AS65" s="124"/>
      <c r="AT65" s="125"/>
      <c r="AU65" s="114" t="s">
        <v>20</v>
      </c>
      <c r="AV65" s="115"/>
      <c r="AW65" s="115"/>
      <c r="AX65" s="115"/>
      <c r="AY65" s="115"/>
      <c r="AZ65" s="115"/>
      <c r="BA65" s="115"/>
      <c r="BB65" s="115"/>
      <c r="BC65" s="115"/>
      <c r="BD65" s="115"/>
      <c r="BE65" s="115"/>
      <c r="BF65" s="115"/>
      <c r="BG65" s="115"/>
      <c r="BH65" s="115"/>
      <c r="BI65" s="116"/>
      <c r="BJ65" s="114"/>
      <c r="BK65" s="115"/>
      <c r="BL65" s="115"/>
      <c r="BM65" s="115"/>
      <c r="BN65" s="115"/>
      <c r="BO65" s="116"/>
      <c r="BP65" s="114"/>
      <c r="BQ65" s="115"/>
      <c r="BR65" s="115"/>
      <c r="BS65" s="115"/>
      <c r="BT65" s="115"/>
      <c r="BU65" s="116"/>
      <c r="BV65" s="114"/>
      <c r="BW65" s="115"/>
      <c r="BX65" s="115"/>
      <c r="BY65" s="115"/>
      <c r="BZ65" s="115"/>
      <c r="CA65" s="116"/>
      <c r="CB65" s="114"/>
      <c r="CC65" s="115"/>
      <c r="CD65" s="115"/>
      <c r="CE65" s="115"/>
      <c r="CF65" s="115"/>
      <c r="CG65" s="116"/>
      <c r="CH65" s="114"/>
      <c r="CI65" s="115"/>
      <c r="CJ65" s="115"/>
      <c r="CK65" s="115"/>
      <c r="CL65" s="115"/>
      <c r="CM65" s="116"/>
      <c r="CN65" s="177"/>
      <c r="CO65" s="124"/>
      <c r="CP65" s="124"/>
      <c r="CQ65" s="124"/>
      <c r="CR65" s="124"/>
      <c r="CS65" s="124"/>
      <c r="CT65" s="124"/>
      <c r="CU65" s="124"/>
      <c r="CV65" s="124"/>
      <c r="CW65" s="124"/>
      <c r="CX65" s="124"/>
      <c r="CY65" s="124"/>
      <c r="CZ65" s="124"/>
      <c r="DA65" s="124"/>
      <c r="DB65" s="124"/>
      <c r="DC65" s="124"/>
      <c r="DD65" s="125"/>
    </row>
    <row r="66" spans="1:108" s="5" customFormat="1" ht="29.25" customHeight="1">
      <c r="A66" s="14"/>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1"/>
      <c r="AE66" s="8"/>
      <c r="AF66" s="120" t="s">
        <v>61</v>
      </c>
      <c r="AG66" s="120"/>
      <c r="AH66" s="120"/>
      <c r="AI66" s="120"/>
      <c r="AJ66" s="120"/>
      <c r="AK66" s="120"/>
      <c r="AL66" s="120"/>
      <c r="AM66" s="120"/>
      <c r="AN66" s="120"/>
      <c r="AO66" s="120"/>
      <c r="AP66" s="120"/>
      <c r="AQ66" s="120"/>
      <c r="AR66" s="120"/>
      <c r="AS66" s="120"/>
      <c r="AT66" s="121"/>
      <c r="AU66" s="145" t="s">
        <v>62</v>
      </c>
      <c r="AV66" s="115"/>
      <c r="AW66" s="115"/>
      <c r="AX66" s="115"/>
      <c r="AY66" s="115"/>
      <c r="AZ66" s="115"/>
      <c r="BA66" s="115"/>
      <c r="BB66" s="115"/>
      <c r="BC66" s="115"/>
      <c r="BD66" s="115"/>
      <c r="BE66" s="115"/>
      <c r="BF66" s="115"/>
      <c r="BG66" s="115"/>
      <c r="BH66" s="115"/>
      <c r="BI66" s="116"/>
      <c r="BJ66" s="114"/>
      <c r="BK66" s="115"/>
      <c r="BL66" s="115"/>
      <c r="BM66" s="115"/>
      <c r="BN66" s="115"/>
      <c r="BO66" s="116"/>
      <c r="BP66" s="114"/>
      <c r="BQ66" s="115"/>
      <c r="BR66" s="115"/>
      <c r="BS66" s="115"/>
      <c r="BT66" s="115"/>
      <c r="BU66" s="116"/>
      <c r="BV66" s="114"/>
      <c r="BW66" s="115"/>
      <c r="BX66" s="115"/>
      <c r="BY66" s="115"/>
      <c r="BZ66" s="115"/>
      <c r="CA66" s="116"/>
      <c r="CB66" s="114"/>
      <c r="CC66" s="115"/>
      <c r="CD66" s="115"/>
      <c r="CE66" s="115"/>
      <c r="CF66" s="115"/>
      <c r="CG66" s="116"/>
      <c r="CH66" s="114"/>
      <c r="CI66" s="115"/>
      <c r="CJ66" s="115"/>
      <c r="CK66" s="115"/>
      <c r="CL66" s="115"/>
      <c r="CM66" s="116"/>
      <c r="CN66" s="177"/>
      <c r="CO66" s="124"/>
      <c r="CP66" s="124"/>
      <c r="CQ66" s="124"/>
      <c r="CR66" s="124"/>
      <c r="CS66" s="124"/>
      <c r="CT66" s="124"/>
      <c r="CU66" s="124"/>
      <c r="CV66" s="124"/>
      <c r="CW66" s="124"/>
      <c r="CX66" s="124"/>
      <c r="CY66" s="124"/>
      <c r="CZ66" s="124"/>
      <c r="DA66" s="124"/>
      <c r="DB66" s="124"/>
      <c r="DC66" s="124"/>
      <c r="DD66" s="125"/>
    </row>
    <row r="67" spans="1:108" s="5" customFormat="1" ht="84" customHeight="1">
      <c r="A67" s="6"/>
      <c r="B67" s="113" t="s">
        <v>63</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7"/>
      <c r="AE67" s="114"/>
      <c r="AF67" s="115"/>
      <c r="AG67" s="115"/>
      <c r="AH67" s="115"/>
      <c r="AI67" s="115"/>
      <c r="AJ67" s="115"/>
      <c r="AK67" s="115"/>
      <c r="AL67" s="115"/>
      <c r="AM67" s="115"/>
      <c r="AN67" s="115"/>
      <c r="AO67" s="115"/>
      <c r="AP67" s="115"/>
      <c r="AQ67" s="115"/>
      <c r="AR67" s="115"/>
      <c r="AS67" s="115"/>
      <c r="AT67" s="116"/>
      <c r="AU67" s="114" t="s">
        <v>20</v>
      </c>
      <c r="AV67" s="115"/>
      <c r="AW67" s="115"/>
      <c r="AX67" s="115"/>
      <c r="AY67" s="115"/>
      <c r="AZ67" s="115"/>
      <c r="BA67" s="115"/>
      <c r="BB67" s="115"/>
      <c r="BC67" s="115"/>
      <c r="BD67" s="115"/>
      <c r="BE67" s="115"/>
      <c r="BF67" s="115"/>
      <c r="BG67" s="115"/>
      <c r="BH67" s="115"/>
      <c r="BI67" s="116"/>
      <c r="BJ67" s="114"/>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6"/>
      <c r="CN67" s="177"/>
      <c r="CO67" s="124"/>
      <c r="CP67" s="124"/>
      <c r="CQ67" s="124"/>
      <c r="CR67" s="124"/>
      <c r="CS67" s="124"/>
      <c r="CT67" s="124"/>
      <c r="CU67" s="124"/>
      <c r="CV67" s="124"/>
      <c r="CW67" s="124"/>
      <c r="CX67" s="124"/>
      <c r="CY67" s="124"/>
      <c r="CZ67" s="124"/>
      <c r="DA67" s="124"/>
      <c r="DB67" s="124"/>
      <c r="DC67" s="124"/>
      <c r="DD67" s="125"/>
    </row>
    <row r="68" spans="1:108" s="5" customFormat="1" ht="44.25" customHeight="1">
      <c r="A68" s="6"/>
      <c r="B68" s="113" t="s">
        <v>64</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7"/>
      <c r="AE68" s="114"/>
      <c r="AF68" s="115"/>
      <c r="AG68" s="115"/>
      <c r="AH68" s="115"/>
      <c r="AI68" s="115"/>
      <c r="AJ68" s="115"/>
      <c r="AK68" s="115"/>
      <c r="AL68" s="115"/>
      <c r="AM68" s="115"/>
      <c r="AN68" s="115"/>
      <c r="AO68" s="115"/>
      <c r="AP68" s="115"/>
      <c r="AQ68" s="115"/>
      <c r="AR68" s="115"/>
      <c r="AS68" s="115"/>
      <c r="AT68" s="116"/>
      <c r="AU68" s="114" t="s">
        <v>20</v>
      </c>
      <c r="AV68" s="115"/>
      <c r="AW68" s="115"/>
      <c r="AX68" s="115"/>
      <c r="AY68" s="115"/>
      <c r="AZ68" s="115"/>
      <c r="BA68" s="115"/>
      <c r="BB68" s="115"/>
      <c r="BC68" s="115"/>
      <c r="BD68" s="115"/>
      <c r="BE68" s="115"/>
      <c r="BF68" s="115"/>
      <c r="BG68" s="115"/>
      <c r="BH68" s="115"/>
      <c r="BI68" s="116"/>
      <c r="BJ68" s="114"/>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6"/>
      <c r="CN68" s="177"/>
      <c r="CO68" s="124"/>
      <c r="CP68" s="124"/>
      <c r="CQ68" s="124"/>
      <c r="CR68" s="124"/>
      <c r="CS68" s="124"/>
      <c r="CT68" s="124"/>
      <c r="CU68" s="124"/>
      <c r="CV68" s="124"/>
      <c r="CW68" s="124"/>
      <c r="CX68" s="124"/>
      <c r="CY68" s="124"/>
      <c r="CZ68" s="124"/>
      <c r="DA68" s="124"/>
      <c r="DB68" s="124"/>
      <c r="DC68" s="124"/>
      <c r="DD68" s="125"/>
    </row>
    <row r="69" spans="1:107" ht="1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row>
    <row r="70" spans="1:107" s="1" customFormat="1" ht="12.75">
      <c r="A70" s="15"/>
      <c r="B70" s="15"/>
      <c r="C70" s="15"/>
      <c r="D70" s="15"/>
      <c r="E70" s="15"/>
      <c r="F70" s="15" t="s">
        <v>0</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row>
    <row r="71" spans="1:107" s="1" customFormat="1" ht="12.75">
      <c r="A71" s="16" t="s">
        <v>66</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row>
  </sheetData>
  <sheetProtection/>
  <mergeCells count="349">
    <mergeCell ref="CN67:DD67"/>
    <mergeCell ref="B68:AC68"/>
    <mergeCell ref="AE68:AT68"/>
    <mergeCell ref="AU68:BI68"/>
    <mergeCell ref="CN68:DD68"/>
    <mergeCell ref="B67:AC67"/>
    <mergeCell ref="AE67:AT67"/>
    <mergeCell ref="AU67:BI67"/>
    <mergeCell ref="BJ67:CM67"/>
    <mergeCell ref="BJ68:CM68"/>
    <mergeCell ref="CN65:DD65"/>
    <mergeCell ref="AF66:AT66"/>
    <mergeCell ref="AU66:BI66"/>
    <mergeCell ref="BJ66:BO66"/>
    <mergeCell ref="BP66:BU66"/>
    <mergeCell ref="BV66:CA66"/>
    <mergeCell ref="CB66:CG66"/>
    <mergeCell ref="CH66:CM66"/>
    <mergeCell ref="CN66:DD66"/>
    <mergeCell ref="BP65:BU65"/>
    <mergeCell ref="BV65:CA65"/>
    <mergeCell ref="CB65:CG65"/>
    <mergeCell ref="CH65:CM65"/>
    <mergeCell ref="B65:AC66"/>
    <mergeCell ref="AF65:AT65"/>
    <mergeCell ref="AU65:BI65"/>
    <mergeCell ref="BJ65:BO65"/>
    <mergeCell ref="CN63:DD63"/>
    <mergeCell ref="AF64:AT64"/>
    <mergeCell ref="AU64:BI64"/>
    <mergeCell ref="CN64:DD64"/>
    <mergeCell ref="B63:AC64"/>
    <mergeCell ref="AF63:AT63"/>
    <mergeCell ref="AU63:BI63"/>
    <mergeCell ref="BJ63:CM63"/>
    <mergeCell ref="BJ64:CM64"/>
    <mergeCell ref="CB62:CG62"/>
    <mergeCell ref="CH62:CM62"/>
    <mergeCell ref="AF62:AT62"/>
    <mergeCell ref="AU62:BI62"/>
    <mergeCell ref="BJ62:BO62"/>
    <mergeCell ref="BP62:BU62"/>
    <mergeCell ref="CN60:DD60"/>
    <mergeCell ref="B61:AC62"/>
    <mergeCell ref="AF61:AT61"/>
    <mergeCell ref="AU61:BI61"/>
    <mergeCell ref="BJ61:BO61"/>
    <mergeCell ref="BP61:BU61"/>
    <mergeCell ref="BV61:CA61"/>
    <mergeCell ref="CB61:CG61"/>
    <mergeCell ref="CH61:CM61"/>
    <mergeCell ref="BV62:CA62"/>
    <mergeCell ref="B60:AC60"/>
    <mergeCell ref="AE60:AT60"/>
    <mergeCell ref="AU60:BI60"/>
    <mergeCell ref="BP60:CM60"/>
    <mergeCell ref="BJ60:BO60"/>
    <mergeCell ref="CN58:DD58"/>
    <mergeCell ref="B59:AC59"/>
    <mergeCell ref="AE59:AT59"/>
    <mergeCell ref="AU59:BI59"/>
    <mergeCell ref="CN59:DD59"/>
    <mergeCell ref="BP59:CM59"/>
    <mergeCell ref="BJ59:BO59"/>
    <mergeCell ref="B58:AC58"/>
    <mergeCell ref="BJ58:BO58"/>
    <mergeCell ref="AE58:AT58"/>
    <mergeCell ref="AU58:BI58"/>
    <mergeCell ref="CB58:CG58"/>
    <mergeCell ref="CH58:CM58"/>
    <mergeCell ref="CN56:DD56"/>
    <mergeCell ref="AF57:AT57"/>
    <mergeCell ref="AU57:BI57"/>
    <mergeCell ref="CN57:DD57"/>
    <mergeCell ref="BJ56:CM56"/>
    <mergeCell ref="BJ57:CM57"/>
    <mergeCell ref="BP55:BU55"/>
    <mergeCell ref="BV55:CA55"/>
    <mergeCell ref="CB55:CG55"/>
    <mergeCell ref="CH55:CM55"/>
    <mergeCell ref="BP54:BU54"/>
    <mergeCell ref="B56:AC57"/>
    <mergeCell ref="AF56:AT56"/>
    <mergeCell ref="AU56:BI56"/>
    <mergeCell ref="B54:AC55"/>
    <mergeCell ref="AF54:AT54"/>
    <mergeCell ref="AU54:BI54"/>
    <mergeCell ref="BJ54:BO54"/>
    <mergeCell ref="B53:AC53"/>
    <mergeCell ref="AE53:AT53"/>
    <mergeCell ref="AU53:BI53"/>
    <mergeCell ref="AF55:AT55"/>
    <mergeCell ref="AU55:BI55"/>
    <mergeCell ref="BJ55:BO55"/>
    <mergeCell ref="CN53:DD53"/>
    <mergeCell ref="BJ53:CM53"/>
    <mergeCell ref="B52:AC52"/>
    <mergeCell ref="AE52:AT52"/>
    <mergeCell ref="AU52:BI52"/>
    <mergeCell ref="CN52:DD52"/>
    <mergeCell ref="BJ52:CM52"/>
    <mergeCell ref="CN50:DD50"/>
    <mergeCell ref="AF51:AT51"/>
    <mergeCell ref="AU51:BI51"/>
    <mergeCell ref="BJ51:BO51"/>
    <mergeCell ref="BP51:BU51"/>
    <mergeCell ref="BV51:CA51"/>
    <mergeCell ref="CB51:CG51"/>
    <mergeCell ref="CH51:CM51"/>
    <mergeCell ref="CN51:DD51"/>
    <mergeCell ref="BP50:BU50"/>
    <mergeCell ref="B50:AC51"/>
    <mergeCell ref="AF50:AT50"/>
    <mergeCell ref="AU50:BI50"/>
    <mergeCell ref="BJ50:BO50"/>
    <mergeCell ref="B48:AC49"/>
    <mergeCell ref="AF48:AT48"/>
    <mergeCell ref="AU48:BI48"/>
    <mergeCell ref="AF49:AT49"/>
    <mergeCell ref="AU49:BI49"/>
    <mergeCell ref="CN49:DD49"/>
    <mergeCell ref="BJ48:CM48"/>
    <mergeCell ref="BJ49:CM49"/>
    <mergeCell ref="AF47:AT47"/>
    <mergeCell ref="AU47:BI47"/>
    <mergeCell ref="AF46:AT46"/>
    <mergeCell ref="AU46:BI46"/>
    <mergeCell ref="BJ46:BO46"/>
    <mergeCell ref="CH47:CM47"/>
    <mergeCell ref="BP46:BU46"/>
    <mergeCell ref="CN48:DD48"/>
    <mergeCell ref="CN44:DD44"/>
    <mergeCell ref="B45:AC45"/>
    <mergeCell ref="AE45:AT45"/>
    <mergeCell ref="AU45:BI45"/>
    <mergeCell ref="CN45:DD45"/>
    <mergeCell ref="BJ47:BO47"/>
    <mergeCell ref="BP47:BU47"/>
    <mergeCell ref="BV47:CA47"/>
    <mergeCell ref="CB47:CG47"/>
    <mergeCell ref="B46:AC47"/>
    <mergeCell ref="B41:AC42"/>
    <mergeCell ref="AF41:AT41"/>
    <mergeCell ref="AU41:BI41"/>
    <mergeCell ref="B44:AC44"/>
    <mergeCell ref="AE44:AT44"/>
    <mergeCell ref="AU44:BI44"/>
    <mergeCell ref="B43:AC43"/>
    <mergeCell ref="AE43:AT43"/>
    <mergeCell ref="AU43:BI43"/>
    <mergeCell ref="BP40:BU40"/>
    <mergeCell ref="BV40:CA40"/>
    <mergeCell ref="BJ45:CM45"/>
    <mergeCell ref="BP39:BU39"/>
    <mergeCell ref="BV39:CA39"/>
    <mergeCell ref="CB39:CG39"/>
    <mergeCell ref="CB40:CG40"/>
    <mergeCell ref="BJ44:CM44"/>
    <mergeCell ref="BJ43:BO43"/>
    <mergeCell ref="BP43:BU43"/>
    <mergeCell ref="CN41:DD41"/>
    <mergeCell ref="AF42:AT42"/>
    <mergeCell ref="AU42:BI42"/>
    <mergeCell ref="CN42:DD42"/>
    <mergeCell ref="BJ42:CM42"/>
    <mergeCell ref="BJ41:CM41"/>
    <mergeCell ref="BV43:CA43"/>
    <mergeCell ref="CB43:CG43"/>
    <mergeCell ref="CH43:CM43"/>
    <mergeCell ref="CN43:DD43"/>
    <mergeCell ref="B39:AC40"/>
    <mergeCell ref="AU39:BI39"/>
    <mergeCell ref="BJ39:BO39"/>
    <mergeCell ref="AF40:AT40"/>
    <mergeCell ref="AU40:BI40"/>
    <mergeCell ref="BJ40:BO40"/>
    <mergeCell ref="AF39:AT39"/>
    <mergeCell ref="B38:AC38"/>
    <mergeCell ref="AE38:AT38"/>
    <mergeCell ref="AU38:BI38"/>
    <mergeCell ref="CN38:DD38"/>
    <mergeCell ref="BJ38:CM38"/>
    <mergeCell ref="B37:AC37"/>
    <mergeCell ref="AE37:AT37"/>
    <mergeCell ref="AU37:BI37"/>
    <mergeCell ref="CN37:DD37"/>
    <mergeCell ref="CN33:DD33"/>
    <mergeCell ref="B36:AC36"/>
    <mergeCell ref="AE36:AT36"/>
    <mergeCell ref="AU36:BI36"/>
    <mergeCell ref="BJ36:BO36"/>
    <mergeCell ref="BJ37:CM37"/>
    <mergeCell ref="AF27:AT27"/>
    <mergeCell ref="AF28:AT28"/>
    <mergeCell ref="AF29:AT29"/>
    <mergeCell ref="BP29:BU29"/>
    <mergeCell ref="CB29:CG29"/>
    <mergeCell ref="CN36:DD36"/>
    <mergeCell ref="BJ30:BO30"/>
    <mergeCell ref="AU34:BI34"/>
    <mergeCell ref="BJ34:CM34"/>
    <mergeCell ref="BP36:BU36"/>
    <mergeCell ref="BV36:CA36"/>
    <mergeCell ref="AF26:AT26"/>
    <mergeCell ref="CN34:DD34"/>
    <mergeCell ref="AF35:AT35"/>
    <mergeCell ref="AU35:BI35"/>
    <mergeCell ref="CN35:DD35"/>
    <mergeCell ref="BJ35:CM35"/>
    <mergeCell ref="AF30:AT30"/>
    <mergeCell ref="CN31:DD31"/>
    <mergeCell ref="CN30:DD30"/>
    <mergeCell ref="AU30:BI30"/>
    <mergeCell ref="CB30:CG30"/>
    <mergeCell ref="CH30:CM30"/>
    <mergeCell ref="AU29:BI29"/>
    <mergeCell ref="BJ29:BO29"/>
    <mergeCell ref="BV29:CA29"/>
    <mergeCell ref="B31:AC35"/>
    <mergeCell ref="AF31:AT31"/>
    <mergeCell ref="AF32:AT32"/>
    <mergeCell ref="AF33:AT33"/>
    <mergeCell ref="AF34:AT34"/>
    <mergeCell ref="AU31:BI31"/>
    <mergeCell ref="AU28:BI28"/>
    <mergeCell ref="BJ28:BO28"/>
    <mergeCell ref="BP28:BU28"/>
    <mergeCell ref="BV28:CA28"/>
    <mergeCell ref="CB28:CG28"/>
    <mergeCell ref="AU27:BI27"/>
    <mergeCell ref="BJ27:BO27"/>
    <mergeCell ref="BP27:BU27"/>
    <mergeCell ref="BV27:CA27"/>
    <mergeCell ref="CN29:DD29"/>
    <mergeCell ref="CH28:CM28"/>
    <mergeCell ref="CN28:DD28"/>
    <mergeCell ref="CB26:CG26"/>
    <mergeCell ref="CH26:CM26"/>
    <mergeCell ref="CN26:DD26"/>
    <mergeCell ref="CH29:CM29"/>
    <mergeCell ref="CB27:CG27"/>
    <mergeCell ref="CH27:CM27"/>
    <mergeCell ref="CN27:DD27"/>
    <mergeCell ref="AU26:BI26"/>
    <mergeCell ref="BJ26:BO26"/>
    <mergeCell ref="BP26:BU26"/>
    <mergeCell ref="BV26:CA26"/>
    <mergeCell ref="B25:AC25"/>
    <mergeCell ref="AE25:AT25"/>
    <mergeCell ref="AU25:BI25"/>
    <mergeCell ref="B26:AC30"/>
    <mergeCell ref="BP30:BU30"/>
    <mergeCell ref="BV30:CA30"/>
    <mergeCell ref="CN22:DD22"/>
    <mergeCell ref="BP23:BU23"/>
    <mergeCell ref="BV23:CA23"/>
    <mergeCell ref="CB23:CG23"/>
    <mergeCell ref="CH23:CM23"/>
    <mergeCell ref="B24:AC24"/>
    <mergeCell ref="AE24:AT24"/>
    <mergeCell ref="AU24:BI24"/>
    <mergeCell ref="B23:AC23"/>
    <mergeCell ref="AE23:AT23"/>
    <mergeCell ref="AU23:BI23"/>
    <mergeCell ref="BJ23:BO23"/>
    <mergeCell ref="B22:AC22"/>
    <mergeCell ref="AE22:AT22"/>
    <mergeCell ref="AU22:BI22"/>
    <mergeCell ref="B20:AC20"/>
    <mergeCell ref="AE20:AT20"/>
    <mergeCell ref="AU20:BI20"/>
    <mergeCell ref="CN21:DD21"/>
    <mergeCell ref="BP21:BU21"/>
    <mergeCell ref="BV21:CA21"/>
    <mergeCell ref="CB21:CG21"/>
    <mergeCell ref="CH21:CM21"/>
    <mergeCell ref="B21:AC21"/>
    <mergeCell ref="CN15:DD15"/>
    <mergeCell ref="CN16:DD16"/>
    <mergeCell ref="AU16:BI16"/>
    <mergeCell ref="AE21:AT21"/>
    <mergeCell ref="AU21:BI21"/>
    <mergeCell ref="BJ21:BO21"/>
    <mergeCell ref="AU17:BI17"/>
    <mergeCell ref="CN17:DD17"/>
    <mergeCell ref="AU18:BI18"/>
    <mergeCell ref="CN18:DD18"/>
    <mergeCell ref="CN19:DD19"/>
    <mergeCell ref="CN20:DD20"/>
    <mergeCell ref="CN25:DD25"/>
    <mergeCell ref="CN23:DD23"/>
    <mergeCell ref="BJ32:CM32"/>
    <mergeCell ref="CN32:DD32"/>
    <mergeCell ref="BJ24:CM24"/>
    <mergeCell ref="BJ25:CM25"/>
    <mergeCell ref="BJ31:CM31"/>
    <mergeCell ref="CN24:DD24"/>
    <mergeCell ref="AE16:AT16"/>
    <mergeCell ref="B16:AC16"/>
    <mergeCell ref="AU32:BI32"/>
    <mergeCell ref="B17:AC17"/>
    <mergeCell ref="AE17:AT17"/>
    <mergeCell ref="B18:AC18"/>
    <mergeCell ref="AE18:AT18"/>
    <mergeCell ref="B19:AC19"/>
    <mergeCell ref="AE19:AT19"/>
    <mergeCell ref="AU19:BI19"/>
    <mergeCell ref="AU15:BI15"/>
    <mergeCell ref="BJ15:BO15"/>
    <mergeCell ref="BP15:BU15"/>
    <mergeCell ref="BJ19:CM19"/>
    <mergeCell ref="BJ20:CM20"/>
    <mergeCell ref="BJ22:CM22"/>
    <mergeCell ref="A5:DD5"/>
    <mergeCell ref="A7:DD7"/>
    <mergeCell ref="A6:DD6"/>
    <mergeCell ref="O10:CR10"/>
    <mergeCell ref="H11:BE11"/>
    <mergeCell ref="H12:BE12"/>
    <mergeCell ref="A15:AD15"/>
    <mergeCell ref="AU33:BI33"/>
    <mergeCell ref="BJ33:CM33"/>
    <mergeCell ref="AE15:AT15"/>
    <mergeCell ref="BJ16:CM16"/>
    <mergeCell ref="BJ17:CM17"/>
    <mergeCell ref="BJ18:CM18"/>
    <mergeCell ref="BV15:CA15"/>
    <mergeCell ref="CB15:CG15"/>
    <mergeCell ref="CH15:CM15"/>
    <mergeCell ref="CH36:CM36"/>
    <mergeCell ref="BV46:CA46"/>
    <mergeCell ref="CB46:CG46"/>
    <mergeCell ref="CH46:CM46"/>
    <mergeCell ref="BV50:CA50"/>
    <mergeCell ref="CB50:CG50"/>
    <mergeCell ref="CH50:CM50"/>
    <mergeCell ref="CB36:CG36"/>
    <mergeCell ref="CH40:CM40"/>
    <mergeCell ref="CH39:CM39"/>
    <mergeCell ref="A13:BE13"/>
    <mergeCell ref="CN39:DD40"/>
    <mergeCell ref="CN46:DD47"/>
    <mergeCell ref="CN54:DD55"/>
    <mergeCell ref="CN61:DD62"/>
    <mergeCell ref="BV54:CA54"/>
    <mergeCell ref="CB54:CG54"/>
    <mergeCell ref="CH54:CM54"/>
    <mergeCell ref="BP58:BU58"/>
    <mergeCell ref="BV58:CA58"/>
  </mergeCells>
  <printOptions/>
  <pageMargins left="0.7874015748031497" right="0.31496062992125984" top="0.7874015748031497" bottom="0.7874015748031497" header="0.1968503937007874" footer="0.1968503937007874"/>
  <pageSetup horizontalDpi="600" verticalDpi="600" orientation="portrait" paperSize="9" scale="63"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2" max="107" man="1"/>
  </rowBreaks>
  <legacyDrawing r:id="rId2"/>
</worksheet>
</file>

<file path=xl/worksheets/sheet4.xml><?xml version="1.0" encoding="utf-8"?>
<worksheet xmlns="http://schemas.openxmlformats.org/spreadsheetml/2006/main" xmlns:r="http://schemas.openxmlformats.org/officeDocument/2006/relationships">
  <dimension ref="A1:DD70"/>
  <sheetViews>
    <sheetView tabSelected="1" view="pageBreakPreview" zoomScaleSheetLayoutView="100" zoomScalePageLayoutView="0" workbookViewId="0" topLeftCell="A37">
      <selection activeCell="BJ37" sqref="BJ37:CM37"/>
    </sheetView>
  </sheetViews>
  <sheetFormatPr defaultColWidth="0.875" defaultRowHeight="12.75"/>
  <cols>
    <col min="1" max="66" width="0.875" style="2" customWidth="1"/>
    <col min="67" max="67" width="4.875" style="2" customWidth="1"/>
    <col min="68" max="72" width="0.875" style="2" customWidth="1"/>
    <col min="73" max="73" width="4.875" style="2" customWidth="1"/>
    <col min="74" max="78" width="0.875" style="2" customWidth="1"/>
    <col min="79" max="79" width="4.875" style="2" customWidth="1"/>
    <col min="80" max="84" width="0.875" style="2" customWidth="1"/>
    <col min="85" max="85" width="4.875" style="2" customWidth="1"/>
    <col min="86" max="90" width="0.875" style="2" customWidth="1"/>
    <col min="91" max="91" width="4.875" style="2" customWidth="1"/>
    <col min="92" max="16384" width="0.875" style="2" customWidth="1"/>
  </cols>
  <sheetData>
    <row r="1" s="1" customFormat="1" ht="12" customHeight="1">
      <c r="BO1" s="1" t="s">
        <v>7</v>
      </c>
    </row>
    <row r="2" s="1" customFormat="1" ht="12" customHeight="1">
      <c r="BO2" s="1" t="s">
        <v>4</v>
      </c>
    </row>
    <row r="3" s="1" customFormat="1" ht="12" customHeight="1">
      <c r="BO3" s="1" t="s">
        <v>5</v>
      </c>
    </row>
    <row r="4" ht="18" customHeight="1"/>
    <row r="5" spans="1:108" s="3" customFormat="1" ht="14.25" customHeight="1">
      <c r="A5" s="137" t="s">
        <v>8</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row>
    <row r="6" spans="1:108" s="3" customFormat="1" ht="14.25" customHeight="1">
      <c r="A6" s="137" t="s">
        <v>9</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row>
    <row r="7" spans="1:108" s="3" customFormat="1" ht="14.25" customHeight="1">
      <c r="A7" s="137" t="s">
        <v>10</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row>
    <row r="8" ht="18" customHeight="1"/>
    <row r="9" spans="1:4" ht="15">
      <c r="A9" s="4" t="s">
        <v>11</v>
      </c>
      <c r="D9" s="4"/>
    </row>
    <row r="10" spans="1:96" ht="15">
      <c r="A10" s="4" t="s">
        <v>12</v>
      </c>
      <c r="D10" s="4"/>
      <c r="O10" s="167" t="s">
        <v>67</v>
      </c>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row>
    <row r="11" spans="1:57" ht="15">
      <c r="A11" s="4" t="s">
        <v>1</v>
      </c>
      <c r="D11" s="4"/>
      <c r="H11" s="139">
        <v>4909044901</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row>
    <row r="12" spans="1:57" ht="15">
      <c r="A12" s="4" t="s">
        <v>2</v>
      </c>
      <c r="D12" s="4"/>
      <c r="H12" s="140">
        <v>490901001</v>
      </c>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row>
    <row r="13" ht="15" customHeight="1"/>
    <row r="14" spans="1:108" s="5" customFormat="1" ht="30" customHeight="1">
      <c r="A14" s="126" t="s">
        <v>65</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5"/>
      <c r="AE14" s="145" t="s">
        <v>13</v>
      </c>
      <c r="AF14" s="162"/>
      <c r="AG14" s="162"/>
      <c r="AH14" s="162"/>
      <c r="AI14" s="162"/>
      <c r="AJ14" s="162"/>
      <c r="AK14" s="162"/>
      <c r="AL14" s="162"/>
      <c r="AM14" s="162"/>
      <c r="AN14" s="162"/>
      <c r="AO14" s="162"/>
      <c r="AP14" s="162"/>
      <c r="AQ14" s="162"/>
      <c r="AR14" s="162"/>
      <c r="AS14" s="162"/>
      <c r="AT14" s="163"/>
      <c r="AU14" s="145" t="s">
        <v>6</v>
      </c>
      <c r="AV14" s="162"/>
      <c r="AW14" s="162"/>
      <c r="AX14" s="162"/>
      <c r="AY14" s="162"/>
      <c r="AZ14" s="162"/>
      <c r="BA14" s="162"/>
      <c r="BB14" s="162"/>
      <c r="BC14" s="162"/>
      <c r="BD14" s="162"/>
      <c r="BE14" s="162"/>
      <c r="BF14" s="162"/>
      <c r="BG14" s="162"/>
      <c r="BH14" s="162"/>
      <c r="BI14" s="163"/>
      <c r="BJ14" s="145" t="s">
        <v>14</v>
      </c>
      <c r="BK14" s="162"/>
      <c r="BL14" s="162"/>
      <c r="BM14" s="162"/>
      <c r="BN14" s="162"/>
      <c r="BO14" s="163"/>
      <c r="BP14" s="145" t="s">
        <v>15</v>
      </c>
      <c r="BQ14" s="162"/>
      <c r="BR14" s="162"/>
      <c r="BS14" s="162"/>
      <c r="BT14" s="162"/>
      <c r="BU14" s="163"/>
      <c r="BV14" s="145" t="s">
        <v>16</v>
      </c>
      <c r="BW14" s="162"/>
      <c r="BX14" s="162"/>
      <c r="BY14" s="162"/>
      <c r="BZ14" s="162"/>
      <c r="CA14" s="163"/>
      <c r="CB14" s="145" t="s">
        <v>17</v>
      </c>
      <c r="CC14" s="162"/>
      <c r="CD14" s="162"/>
      <c r="CE14" s="162"/>
      <c r="CF14" s="162"/>
      <c r="CG14" s="163"/>
      <c r="CH14" s="145" t="s">
        <v>18</v>
      </c>
      <c r="CI14" s="162"/>
      <c r="CJ14" s="162"/>
      <c r="CK14" s="162"/>
      <c r="CL14" s="162"/>
      <c r="CM14" s="163"/>
      <c r="CN14" s="145" t="s">
        <v>19</v>
      </c>
      <c r="CO14" s="162"/>
      <c r="CP14" s="162"/>
      <c r="CQ14" s="162"/>
      <c r="CR14" s="162"/>
      <c r="CS14" s="162"/>
      <c r="CT14" s="162"/>
      <c r="CU14" s="162"/>
      <c r="CV14" s="162"/>
      <c r="CW14" s="162"/>
      <c r="CX14" s="162"/>
      <c r="CY14" s="162"/>
      <c r="CZ14" s="162"/>
      <c r="DA14" s="162"/>
      <c r="DB14" s="162"/>
      <c r="DC14" s="162"/>
      <c r="DD14" s="163"/>
    </row>
    <row r="15" spans="1:108" s="5" customFormat="1" ht="15" customHeight="1">
      <c r="A15" s="6"/>
      <c r="B15" s="161" t="s">
        <v>21</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7"/>
      <c r="AE15" s="114"/>
      <c r="AF15" s="115"/>
      <c r="AG15" s="115"/>
      <c r="AH15" s="115"/>
      <c r="AI15" s="115"/>
      <c r="AJ15" s="115"/>
      <c r="AK15" s="115"/>
      <c r="AL15" s="115"/>
      <c r="AM15" s="115"/>
      <c r="AN15" s="115"/>
      <c r="AO15" s="115"/>
      <c r="AP15" s="115"/>
      <c r="AQ15" s="115"/>
      <c r="AR15" s="115"/>
      <c r="AS15" s="115"/>
      <c r="AT15" s="116"/>
      <c r="AU15" s="114" t="s">
        <v>20</v>
      </c>
      <c r="AV15" s="115"/>
      <c r="AW15" s="115"/>
      <c r="AX15" s="115"/>
      <c r="AY15" s="115"/>
      <c r="AZ15" s="115"/>
      <c r="BA15" s="115"/>
      <c r="BB15" s="115"/>
      <c r="BC15" s="115"/>
      <c r="BD15" s="115"/>
      <c r="BE15" s="115"/>
      <c r="BF15" s="115"/>
      <c r="BG15" s="115"/>
      <c r="BH15" s="115"/>
      <c r="BI15" s="116"/>
      <c r="BJ15" s="174">
        <f>5.04/1000</f>
        <v>0.00504</v>
      </c>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6"/>
      <c r="CN15" s="177"/>
      <c r="CO15" s="124"/>
      <c r="CP15" s="124"/>
      <c r="CQ15" s="124"/>
      <c r="CR15" s="124"/>
      <c r="CS15" s="124"/>
      <c r="CT15" s="124"/>
      <c r="CU15" s="124"/>
      <c r="CV15" s="124"/>
      <c r="CW15" s="124"/>
      <c r="CX15" s="124"/>
      <c r="CY15" s="124"/>
      <c r="CZ15" s="124"/>
      <c r="DA15" s="124"/>
      <c r="DB15" s="124"/>
      <c r="DC15" s="124"/>
      <c r="DD15" s="125"/>
    </row>
    <row r="16" spans="1:108" s="5" customFormat="1" ht="44.25" customHeight="1">
      <c r="A16" s="6"/>
      <c r="B16" s="113" t="s">
        <v>22</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7"/>
      <c r="AE16" s="114"/>
      <c r="AF16" s="115"/>
      <c r="AG16" s="115"/>
      <c r="AH16" s="115"/>
      <c r="AI16" s="115"/>
      <c r="AJ16" s="115"/>
      <c r="AK16" s="115"/>
      <c r="AL16" s="115"/>
      <c r="AM16" s="115"/>
      <c r="AN16" s="115"/>
      <c r="AO16" s="115"/>
      <c r="AP16" s="115"/>
      <c r="AQ16" s="115"/>
      <c r="AR16" s="115"/>
      <c r="AS16" s="115"/>
      <c r="AT16" s="116"/>
      <c r="AU16" s="114" t="s">
        <v>20</v>
      </c>
      <c r="AV16" s="115"/>
      <c r="AW16" s="115"/>
      <c r="AX16" s="115"/>
      <c r="AY16" s="115"/>
      <c r="AZ16" s="115"/>
      <c r="BA16" s="115"/>
      <c r="BB16" s="115"/>
      <c r="BC16" s="115"/>
      <c r="BD16" s="115"/>
      <c r="BE16" s="115"/>
      <c r="BF16" s="115"/>
      <c r="BG16" s="115"/>
      <c r="BH16" s="115"/>
      <c r="BI16" s="116"/>
      <c r="BJ16" s="174">
        <f>3.5752/1000*1.18</f>
        <v>0.004218736</v>
      </c>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6"/>
      <c r="CN16" s="177"/>
      <c r="CO16" s="124"/>
      <c r="CP16" s="124"/>
      <c r="CQ16" s="124"/>
      <c r="CR16" s="124"/>
      <c r="CS16" s="124"/>
      <c r="CT16" s="124"/>
      <c r="CU16" s="124"/>
      <c r="CV16" s="124"/>
      <c r="CW16" s="124"/>
      <c r="CX16" s="124"/>
      <c r="CY16" s="124"/>
      <c r="CZ16" s="124"/>
      <c r="DA16" s="124"/>
      <c r="DB16" s="124"/>
      <c r="DC16" s="124"/>
      <c r="DD16" s="125"/>
    </row>
    <row r="17" spans="1:108" s="5" customFormat="1" ht="44.25" customHeight="1">
      <c r="A17" s="6"/>
      <c r="B17" s="113" t="s">
        <v>23</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7"/>
      <c r="AE17" s="114"/>
      <c r="AF17" s="115"/>
      <c r="AG17" s="115"/>
      <c r="AH17" s="115"/>
      <c r="AI17" s="115"/>
      <c r="AJ17" s="115"/>
      <c r="AK17" s="115"/>
      <c r="AL17" s="115"/>
      <c r="AM17" s="115"/>
      <c r="AN17" s="115"/>
      <c r="AO17" s="115"/>
      <c r="AP17" s="115"/>
      <c r="AQ17" s="115"/>
      <c r="AR17" s="115"/>
      <c r="AS17" s="115"/>
      <c r="AT17" s="116"/>
      <c r="AU17" s="114" t="s">
        <v>20</v>
      </c>
      <c r="AV17" s="115"/>
      <c r="AW17" s="115"/>
      <c r="AX17" s="115"/>
      <c r="AY17" s="115"/>
      <c r="AZ17" s="115"/>
      <c r="BA17" s="115"/>
      <c r="BB17" s="115"/>
      <c r="BC17" s="115"/>
      <c r="BD17" s="115"/>
      <c r="BE17" s="115"/>
      <c r="BF17" s="115"/>
      <c r="BG17" s="115"/>
      <c r="BH17" s="115"/>
      <c r="BI17" s="116"/>
      <c r="BJ17" s="174" t="s">
        <v>68</v>
      </c>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6"/>
      <c r="CN17" s="177"/>
      <c r="CO17" s="124"/>
      <c r="CP17" s="124"/>
      <c r="CQ17" s="124"/>
      <c r="CR17" s="124"/>
      <c r="CS17" s="124"/>
      <c r="CT17" s="124"/>
      <c r="CU17" s="124"/>
      <c r="CV17" s="124"/>
      <c r="CW17" s="124"/>
      <c r="CX17" s="124"/>
      <c r="CY17" s="124"/>
      <c r="CZ17" s="124"/>
      <c r="DA17" s="124"/>
      <c r="DB17" s="124"/>
      <c r="DC17" s="124"/>
      <c r="DD17" s="125"/>
    </row>
    <row r="18" spans="1:108" s="5" customFormat="1" ht="69.75" customHeight="1">
      <c r="A18" s="6"/>
      <c r="B18" s="113" t="s">
        <v>24</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7"/>
      <c r="AE18" s="114"/>
      <c r="AF18" s="115"/>
      <c r="AG18" s="115"/>
      <c r="AH18" s="115"/>
      <c r="AI18" s="115"/>
      <c r="AJ18" s="115"/>
      <c r="AK18" s="115"/>
      <c r="AL18" s="115"/>
      <c r="AM18" s="115"/>
      <c r="AN18" s="115"/>
      <c r="AO18" s="115"/>
      <c r="AP18" s="115"/>
      <c r="AQ18" s="115"/>
      <c r="AR18" s="115"/>
      <c r="AS18" s="115"/>
      <c r="AT18" s="116"/>
      <c r="AU18" s="114" t="s">
        <v>20</v>
      </c>
      <c r="AV18" s="115"/>
      <c r="AW18" s="115"/>
      <c r="AX18" s="115"/>
      <c r="AY18" s="115"/>
      <c r="AZ18" s="115"/>
      <c r="BA18" s="115"/>
      <c r="BB18" s="115"/>
      <c r="BC18" s="115"/>
      <c r="BD18" s="115"/>
      <c r="BE18" s="115"/>
      <c r="BF18" s="115"/>
      <c r="BG18" s="115"/>
      <c r="BH18" s="115"/>
      <c r="BI18" s="116"/>
      <c r="BJ18" s="174" t="s">
        <v>68</v>
      </c>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6"/>
      <c r="CN18" s="177"/>
      <c r="CO18" s="124"/>
      <c r="CP18" s="124"/>
      <c r="CQ18" s="124"/>
      <c r="CR18" s="124"/>
      <c r="CS18" s="124"/>
      <c r="CT18" s="124"/>
      <c r="CU18" s="124"/>
      <c r="CV18" s="124"/>
      <c r="CW18" s="124"/>
      <c r="CX18" s="124"/>
      <c r="CY18" s="124"/>
      <c r="CZ18" s="124"/>
      <c r="DA18" s="124"/>
      <c r="DB18" s="124"/>
      <c r="DC18" s="124"/>
      <c r="DD18" s="125"/>
    </row>
    <row r="19" spans="1:108" s="5" customFormat="1" ht="44.25" customHeight="1">
      <c r="A19" s="6"/>
      <c r="B19" s="113" t="s">
        <v>25</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7"/>
      <c r="AE19" s="114"/>
      <c r="AF19" s="115"/>
      <c r="AG19" s="115"/>
      <c r="AH19" s="115"/>
      <c r="AI19" s="115"/>
      <c r="AJ19" s="115"/>
      <c r="AK19" s="115"/>
      <c r="AL19" s="115"/>
      <c r="AM19" s="115"/>
      <c r="AN19" s="115"/>
      <c r="AO19" s="115"/>
      <c r="AP19" s="115"/>
      <c r="AQ19" s="115"/>
      <c r="AR19" s="115"/>
      <c r="AS19" s="115"/>
      <c r="AT19" s="116"/>
      <c r="AU19" s="114" t="s">
        <v>20</v>
      </c>
      <c r="AV19" s="115"/>
      <c r="AW19" s="115"/>
      <c r="AX19" s="115"/>
      <c r="AY19" s="115"/>
      <c r="AZ19" s="115"/>
      <c r="BA19" s="115"/>
      <c r="BB19" s="115"/>
      <c r="BC19" s="115"/>
      <c r="BD19" s="115"/>
      <c r="BE19" s="115"/>
      <c r="BF19" s="115"/>
      <c r="BG19" s="115"/>
      <c r="BH19" s="115"/>
      <c r="BI19" s="116"/>
      <c r="BJ19" s="174">
        <f>0.8264/1000</f>
        <v>0.0008264</v>
      </c>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6"/>
      <c r="CN19" s="177"/>
      <c r="CO19" s="124"/>
      <c r="CP19" s="124"/>
      <c r="CQ19" s="124"/>
      <c r="CR19" s="124"/>
      <c r="CS19" s="124"/>
      <c r="CT19" s="124"/>
      <c r="CU19" s="124"/>
      <c r="CV19" s="124"/>
      <c r="CW19" s="124"/>
      <c r="CX19" s="124"/>
      <c r="CY19" s="124"/>
      <c r="CZ19" s="124"/>
      <c r="DA19" s="124"/>
      <c r="DB19" s="124"/>
      <c r="DC19" s="124"/>
      <c r="DD19" s="125"/>
    </row>
    <row r="20" spans="1:108" s="5" customFormat="1" ht="69" customHeight="1">
      <c r="A20" s="6"/>
      <c r="B20" s="161" t="s">
        <v>26</v>
      </c>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7"/>
      <c r="AE20" s="114"/>
      <c r="AF20" s="115"/>
      <c r="AG20" s="115"/>
      <c r="AH20" s="115"/>
      <c r="AI20" s="115"/>
      <c r="AJ20" s="115"/>
      <c r="AK20" s="115"/>
      <c r="AL20" s="115"/>
      <c r="AM20" s="115"/>
      <c r="AN20" s="115"/>
      <c r="AO20" s="115"/>
      <c r="AP20" s="115"/>
      <c r="AQ20" s="115"/>
      <c r="AR20" s="115"/>
      <c r="AS20" s="115"/>
      <c r="AT20" s="116"/>
      <c r="AU20" s="114" t="s">
        <v>20</v>
      </c>
      <c r="AV20" s="115"/>
      <c r="AW20" s="115"/>
      <c r="AX20" s="115"/>
      <c r="AY20" s="115"/>
      <c r="AZ20" s="115"/>
      <c r="BA20" s="115"/>
      <c r="BB20" s="115"/>
      <c r="BC20" s="115"/>
      <c r="BD20" s="115"/>
      <c r="BE20" s="115"/>
      <c r="BF20" s="115"/>
      <c r="BG20" s="115"/>
      <c r="BH20" s="115"/>
      <c r="BI20" s="116"/>
      <c r="BJ20" s="174" t="s">
        <v>3</v>
      </c>
      <c r="BK20" s="175"/>
      <c r="BL20" s="175"/>
      <c r="BM20" s="175"/>
      <c r="BN20" s="175"/>
      <c r="BO20" s="176"/>
      <c r="BP20" s="178">
        <f>6.4175/1000</f>
        <v>0.0064175000000000005</v>
      </c>
      <c r="BQ20" s="179"/>
      <c r="BR20" s="179"/>
      <c r="BS20" s="179"/>
      <c r="BT20" s="179"/>
      <c r="BU20" s="180"/>
      <c r="BV20" s="178">
        <f>6.4207/1000</f>
        <v>0.0064207</v>
      </c>
      <c r="BW20" s="179"/>
      <c r="BX20" s="179"/>
      <c r="BY20" s="179"/>
      <c r="BZ20" s="179"/>
      <c r="CA20" s="180"/>
      <c r="CB20" s="178">
        <f>6.4218/1000</f>
        <v>0.0064218</v>
      </c>
      <c r="CC20" s="179"/>
      <c r="CD20" s="179"/>
      <c r="CE20" s="179"/>
      <c r="CF20" s="179"/>
      <c r="CG20" s="180"/>
      <c r="CH20" s="178">
        <f>6.4244/1000</f>
        <v>0.0064244</v>
      </c>
      <c r="CI20" s="179"/>
      <c r="CJ20" s="179"/>
      <c r="CK20" s="179"/>
      <c r="CL20" s="179"/>
      <c r="CM20" s="180"/>
      <c r="CN20" s="177"/>
      <c r="CO20" s="124"/>
      <c r="CP20" s="124"/>
      <c r="CQ20" s="124"/>
      <c r="CR20" s="124"/>
      <c r="CS20" s="124"/>
      <c r="CT20" s="124"/>
      <c r="CU20" s="124"/>
      <c r="CV20" s="124"/>
      <c r="CW20" s="124"/>
      <c r="CX20" s="124"/>
      <c r="CY20" s="124"/>
      <c r="CZ20" s="124"/>
      <c r="DA20" s="124"/>
      <c r="DB20" s="124"/>
      <c r="DC20" s="124"/>
      <c r="DD20" s="125"/>
    </row>
    <row r="21" spans="1:108" s="5" customFormat="1" ht="44.25" customHeight="1">
      <c r="A21" s="6"/>
      <c r="B21" s="113" t="s">
        <v>27</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7"/>
      <c r="AE21" s="114"/>
      <c r="AF21" s="115"/>
      <c r="AG21" s="115"/>
      <c r="AH21" s="115"/>
      <c r="AI21" s="115"/>
      <c r="AJ21" s="115"/>
      <c r="AK21" s="115"/>
      <c r="AL21" s="115"/>
      <c r="AM21" s="115"/>
      <c r="AN21" s="115"/>
      <c r="AO21" s="115"/>
      <c r="AP21" s="115"/>
      <c r="AQ21" s="115"/>
      <c r="AR21" s="115"/>
      <c r="AS21" s="115"/>
      <c r="AT21" s="116"/>
      <c r="AU21" s="114" t="s">
        <v>20</v>
      </c>
      <c r="AV21" s="115"/>
      <c r="AW21" s="115"/>
      <c r="AX21" s="115"/>
      <c r="AY21" s="115"/>
      <c r="AZ21" s="115"/>
      <c r="BA21" s="115"/>
      <c r="BB21" s="115"/>
      <c r="BC21" s="115"/>
      <c r="BD21" s="115"/>
      <c r="BE21" s="115"/>
      <c r="BF21" s="115"/>
      <c r="BG21" s="115"/>
      <c r="BH21" s="115"/>
      <c r="BI21" s="116"/>
      <c r="BJ21" s="174">
        <f>BJ16</f>
        <v>0.004218736</v>
      </c>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6"/>
      <c r="CN21" s="177"/>
      <c r="CO21" s="124"/>
      <c r="CP21" s="124"/>
      <c r="CQ21" s="124"/>
      <c r="CR21" s="124"/>
      <c r="CS21" s="124"/>
      <c r="CT21" s="124"/>
      <c r="CU21" s="124"/>
      <c r="CV21" s="124"/>
      <c r="CW21" s="124"/>
      <c r="CX21" s="124"/>
      <c r="CY21" s="124"/>
      <c r="CZ21" s="124"/>
      <c r="DA21" s="124"/>
      <c r="DB21" s="124"/>
      <c r="DC21" s="124"/>
      <c r="DD21" s="125"/>
    </row>
    <row r="22" spans="1:108" s="5" customFormat="1" ht="44.25" customHeight="1">
      <c r="A22" s="6"/>
      <c r="B22" s="113" t="s">
        <v>28</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7"/>
      <c r="AE22" s="114"/>
      <c r="AF22" s="115"/>
      <c r="AG22" s="115"/>
      <c r="AH22" s="115"/>
      <c r="AI22" s="115"/>
      <c r="AJ22" s="115"/>
      <c r="AK22" s="115"/>
      <c r="AL22" s="115"/>
      <c r="AM22" s="115"/>
      <c r="AN22" s="115"/>
      <c r="AO22" s="115"/>
      <c r="AP22" s="115"/>
      <c r="AQ22" s="115"/>
      <c r="AR22" s="115"/>
      <c r="AS22" s="115"/>
      <c r="AT22" s="116"/>
      <c r="AU22" s="114" t="s">
        <v>20</v>
      </c>
      <c r="AV22" s="115"/>
      <c r="AW22" s="115"/>
      <c r="AX22" s="115"/>
      <c r="AY22" s="115"/>
      <c r="AZ22" s="115"/>
      <c r="BA22" s="115"/>
      <c r="BB22" s="115"/>
      <c r="BC22" s="115"/>
      <c r="BD22" s="115"/>
      <c r="BE22" s="115"/>
      <c r="BF22" s="115"/>
      <c r="BG22" s="115"/>
      <c r="BH22" s="115"/>
      <c r="BI22" s="116"/>
      <c r="BJ22" s="174" t="s">
        <v>3</v>
      </c>
      <c r="BK22" s="175"/>
      <c r="BL22" s="175"/>
      <c r="BM22" s="175"/>
      <c r="BN22" s="175"/>
      <c r="BO22" s="176"/>
      <c r="BP22" s="168" t="s">
        <v>68</v>
      </c>
      <c r="BQ22" s="169"/>
      <c r="BR22" s="169"/>
      <c r="BS22" s="169"/>
      <c r="BT22" s="169"/>
      <c r="BU22" s="170"/>
      <c r="BV22" s="168" t="s">
        <v>68</v>
      </c>
      <c r="BW22" s="169"/>
      <c r="BX22" s="169"/>
      <c r="BY22" s="169"/>
      <c r="BZ22" s="169"/>
      <c r="CA22" s="170"/>
      <c r="CB22" s="168" t="s">
        <v>68</v>
      </c>
      <c r="CC22" s="169"/>
      <c r="CD22" s="169"/>
      <c r="CE22" s="169"/>
      <c r="CF22" s="169"/>
      <c r="CG22" s="170"/>
      <c r="CH22" s="168" t="s">
        <v>68</v>
      </c>
      <c r="CI22" s="169"/>
      <c r="CJ22" s="169"/>
      <c r="CK22" s="169"/>
      <c r="CL22" s="169"/>
      <c r="CM22" s="170"/>
      <c r="CN22" s="177"/>
      <c r="CO22" s="124"/>
      <c r="CP22" s="124"/>
      <c r="CQ22" s="124"/>
      <c r="CR22" s="124"/>
      <c r="CS22" s="124"/>
      <c r="CT22" s="124"/>
      <c r="CU22" s="124"/>
      <c r="CV22" s="124"/>
      <c r="CW22" s="124"/>
      <c r="CX22" s="124"/>
      <c r="CY22" s="124"/>
      <c r="CZ22" s="124"/>
      <c r="DA22" s="124"/>
      <c r="DB22" s="124"/>
      <c r="DC22" s="124"/>
      <c r="DD22" s="125"/>
    </row>
    <row r="23" spans="1:108" s="5" customFormat="1" ht="84" customHeight="1">
      <c r="A23" s="6"/>
      <c r="B23" s="113" t="s">
        <v>29</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7"/>
      <c r="AE23" s="114"/>
      <c r="AF23" s="115"/>
      <c r="AG23" s="115"/>
      <c r="AH23" s="115"/>
      <c r="AI23" s="115"/>
      <c r="AJ23" s="115"/>
      <c r="AK23" s="115"/>
      <c r="AL23" s="115"/>
      <c r="AM23" s="115"/>
      <c r="AN23" s="115"/>
      <c r="AO23" s="115"/>
      <c r="AP23" s="115"/>
      <c r="AQ23" s="115"/>
      <c r="AR23" s="115"/>
      <c r="AS23" s="115"/>
      <c r="AT23" s="116"/>
      <c r="AU23" s="114" t="s">
        <v>20</v>
      </c>
      <c r="AV23" s="115"/>
      <c r="AW23" s="115"/>
      <c r="AX23" s="115"/>
      <c r="AY23" s="115"/>
      <c r="AZ23" s="115"/>
      <c r="BA23" s="115"/>
      <c r="BB23" s="115"/>
      <c r="BC23" s="115"/>
      <c r="BD23" s="115"/>
      <c r="BE23" s="115"/>
      <c r="BF23" s="115"/>
      <c r="BG23" s="115"/>
      <c r="BH23" s="115"/>
      <c r="BI23" s="116"/>
      <c r="BJ23" s="174" t="s">
        <v>68</v>
      </c>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6"/>
      <c r="CN23" s="177"/>
      <c r="CO23" s="124"/>
      <c r="CP23" s="124"/>
      <c r="CQ23" s="124"/>
      <c r="CR23" s="124"/>
      <c r="CS23" s="124"/>
      <c r="CT23" s="124"/>
      <c r="CU23" s="124"/>
      <c r="CV23" s="124"/>
      <c r="CW23" s="124"/>
      <c r="CX23" s="124"/>
      <c r="CY23" s="124"/>
      <c r="CZ23" s="124"/>
      <c r="DA23" s="124"/>
      <c r="DB23" s="124"/>
      <c r="DC23" s="124"/>
      <c r="DD23" s="125"/>
    </row>
    <row r="24" spans="1:108" s="5" customFormat="1" ht="44.25" customHeight="1">
      <c r="A24" s="6"/>
      <c r="B24" s="113" t="s">
        <v>30</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7"/>
      <c r="AE24" s="114"/>
      <c r="AF24" s="115"/>
      <c r="AG24" s="115"/>
      <c r="AH24" s="115"/>
      <c r="AI24" s="115"/>
      <c r="AJ24" s="115"/>
      <c r="AK24" s="115"/>
      <c r="AL24" s="115"/>
      <c r="AM24" s="115"/>
      <c r="AN24" s="115"/>
      <c r="AO24" s="115"/>
      <c r="AP24" s="115"/>
      <c r="AQ24" s="115"/>
      <c r="AR24" s="115"/>
      <c r="AS24" s="115"/>
      <c r="AT24" s="116"/>
      <c r="AU24" s="114" t="s">
        <v>20</v>
      </c>
      <c r="AV24" s="115"/>
      <c r="AW24" s="115"/>
      <c r="AX24" s="115"/>
      <c r="AY24" s="115"/>
      <c r="AZ24" s="115"/>
      <c r="BA24" s="115"/>
      <c r="BB24" s="115"/>
      <c r="BC24" s="115"/>
      <c r="BD24" s="115"/>
      <c r="BE24" s="115"/>
      <c r="BF24" s="115"/>
      <c r="BG24" s="115"/>
      <c r="BH24" s="115"/>
      <c r="BI24" s="116"/>
      <c r="BJ24" s="146">
        <f>BJ19</f>
        <v>0.0008264</v>
      </c>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8"/>
      <c r="CN24" s="177"/>
      <c r="CO24" s="124"/>
      <c r="CP24" s="124"/>
      <c r="CQ24" s="124"/>
      <c r="CR24" s="124"/>
      <c r="CS24" s="124"/>
      <c r="CT24" s="124"/>
      <c r="CU24" s="124"/>
      <c r="CV24" s="124"/>
      <c r="CW24" s="124"/>
      <c r="CX24" s="124"/>
      <c r="CY24" s="124"/>
      <c r="CZ24" s="124"/>
      <c r="DA24" s="124"/>
      <c r="DB24" s="124"/>
      <c r="DC24" s="124"/>
      <c r="DD24" s="125"/>
    </row>
    <row r="25" spans="1:108" s="5" customFormat="1" ht="14.25" customHeight="1">
      <c r="A25" s="12"/>
      <c r="B25" s="127" t="s">
        <v>35</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9"/>
      <c r="AE25" s="8"/>
      <c r="AF25" s="120" t="s">
        <v>31</v>
      </c>
      <c r="AG25" s="120"/>
      <c r="AH25" s="120"/>
      <c r="AI25" s="120"/>
      <c r="AJ25" s="120"/>
      <c r="AK25" s="120"/>
      <c r="AL25" s="120"/>
      <c r="AM25" s="120"/>
      <c r="AN25" s="120"/>
      <c r="AO25" s="120"/>
      <c r="AP25" s="120"/>
      <c r="AQ25" s="120"/>
      <c r="AR25" s="120"/>
      <c r="AS25" s="120"/>
      <c r="AT25" s="121"/>
      <c r="AU25" s="114" t="s">
        <v>20</v>
      </c>
      <c r="AV25" s="115"/>
      <c r="AW25" s="115"/>
      <c r="AX25" s="115"/>
      <c r="AY25" s="115"/>
      <c r="AZ25" s="115"/>
      <c r="BA25" s="115"/>
      <c r="BB25" s="115"/>
      <c r="BC25" s="115"/>
      <c r="BD25" s="115"/>
      <c r="BE25" s="115"/>
      <c r="BF25" s="115"/>
      <c r="BG25" s="115"/>
      <c r="BH25" s="115"/>
      <c r="BI25" s="116"/>
      <c r="BJ25" s="142" t="s">
        <v>3</v>
      </c>
      <c r="BK25" s="143"/>
      <c r="BL25" s="143"/>
      <c r="BM25" s="143"/>
      <c r="BN25" s="143"/>
      <c r="BO25" s="144"/>
      <c r="BP25" s="152">
        <f>6.6983/1000</f>
        <v>0.0066983</v>
      </c>
      <c r="BQ25" s="153"/>
      <c r="BR25" s="153"/>
      <c r="BS25" s="153"/>
      <c r="BT25" s="153"/>
      <c r="BU25" s="154"/>
      <c r="BV25" s="152">
        <f>6.702/1000</f>
        <v>0.006702</v>
      </c>
      <c r="BW25" s="153"/>
      <c r="BX25" s="153"/>
      <c r="BY25" s="153"/>
      <c r="BZ25" s="153"/>
      <c r="CA25" s="154"/>
      <c r="CB25" s="152">
        <f>6.7028/1000</f>
        <v>0.0067028</v>
      </c>
      <c r="CC25" s="153"/>
      <c r="CD25" s="153"/>
      <c r="CE25" s="153"/>
      <c r="CF25" s="153"/>
      <c r="CG25" s="154"/>
      <c r="CH25" s="152">
        <f>6.7053/1000</f>
        <v>0.0067053</v>
      </c>
      <c r="CI25" s="153"/>
      <c r="CJ25" s="153"/>
      <c r="CK25" s="153"/>
      <c r="CL25" s="153"/>
      <c r="CM25" s="154"/>
      <c r="CN25" s="177"/>
      <c r="CO25" s="124"/>
      <c r="CP25" s="124"/>
      <c r="CQ25" s="124"/>
      <c r="CR25" s="124"/>
      <c r="CS25" s="124"/>
      <c r="CT25" s="124"/>
      <c r="CU25" s="124"/>
      <c r="CV25" s="124"/>
      <c r="CW25" s="124"/>
      <c r="CX25" s="124"/>
      <c r="CY25" s="124"/>
      <c r="CZ25" s="124"/>
      <c r="DA25" s="124"/>
      <c r="DB25" s="124"/>
      <c r="DC25" s="124"/>
      <c r="DD25" s="125"/>
    </row>
    <row r="26" spans="1:108" s="5" customFormat="1" ht="14.25" customHeight="1">
      <c r="A26" s="13"/>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0"/>
      <c r="AE26" s="8"/>
      <c r="AF26" s="120" t="s">
        <v>32</v>
      </c>
      <c r="AG26" s="120"/>
      <c r="AH26" s="120"/>
      <c r="AI26" s="120"/>
      <c r="AJ26" s="120"/>
      <c r="AK26" s="120"/>
      <c r="AL26" s="120"/>
      <c r="AM26" s="120"/>
      <c r="AN26" s="120"/>
      <c r="AO26" s="120"/>
      <c r="AP26" s="120"/>
      <c r="AQ26" s="120"/>
      <c r="AR26" s="120"/>
      <c r="AS26" s="120"/>
      <c r="AT26" s="121"/>
      <c r="AU26" s="114" t="s">
        <v>20</v>
      </c>
      <c r="AV26" s="115"/>
      <c r="AW26" s="115"/>
      <c r="AX26" s="115"/>
      <c r="AY26" s="115"/>
      <c r="AZ26" s="115"/>
      <c r="BA26" s="115"/>
      <c r="BB26" s="115"/>
      <c r="BC26" s="115"/>
      <c r="BD26" s="115"/>
      <c r="BE26" s="115"/>
      <c r="BF26" s="115"/>
      <c r="BG26" s="115"/>
      <c r="BH26" s="115"/>
      <c r="BI26" s="116"/>
      <c r="BJ26" s="142" t="s">
        <v>3</v>
      </c>
      <c r="BK26" s="143"/>
      <c r="BL26" s="143"/>
      <c r="BM26" s="143"/>
      <c r="BN26" s="143"/>
      <c r="BO26" s="144"/>
      <c r="BP26" s="152">
        <f>5.134/1000</f>
        <v>0.0051340000000000005</v>
      </c>
      <c r="BQ26" s="153"/>
      <c r="BR26" s="153"/>
      <c r="BS26" s="153"/>
      <c r="BT26" s="153"/>
      <c r="BU26" s="154"/>
      <c r="BV26" s="152">
        <f>5.1365/1000</f>
        <v>0.0051365</v>
      </c>
      <c r="BW26" s="153"/>
      <c r="BX26" s="153"/>
      <c r="BY26" s="153"/>
      <c r="BZ26" s="153"/>
      <c r="CA26" s="154"/>
      <c r="CB26" s="152">
        <f>5.1374/1000</f>
        <v>0.0051374</v>
      </c>
      <c r="CC26" s="153"/>
      <c r="CD26" s="153"/>
      <c r="CE26" s="153"/>
      <c r="CF26" s="153"/>
      <c r="CG26" s="154"/>
      <c r="CH26" s="152">
        <f>5.1395/1000</f>
        <v>0.0051395</v>
      </c>
      <c r="CI26" s="153"/>
      <c r="CJ26" s="153"/>
      <c r="CK26" s="153"/>
      <c r="CL26" s="153"/>
      <c r="CM26" s="154"/>
      <c r="CN26" s="177"/>
      <c r="CO26" s="124"/>
      <c r="CP26" s="124"/>
      <c r="CQ26" s="124"/>
      <c r="CR26" s="124"/>
      <c r="CS26" s="124"/>
      <c r="CT26" s="124"/>
      <c r="CU26" s="124"/>
      <c r="CV26" s="124"/>
      <c r="CW26" s="124"/>
      <c r="CX26" s="124"/>
      <c r="CY26" s="124"/>
      <c r="CZ26" s="124"/>
      <c r="DA26" s="124"/>
      <c r="DB26" s="124"/>
      <c r="DC26" s="124"/>
      <c r="DD26" s="125"/>
    </row>
    <row r="27" spans="1:108" s="5" customFormat="1" ht="14.25" customHeight="1">
      <c r="A27" s="13"/>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0"/>
      <c r="AE27" s="8"/>
      <c r="AF27" s="120" t="s">
        <v>33</v>
      </c>
      <c r="AG27" s="120"/>
      <c r="AH27" s="120"/>
      <c r="AI27" s="120"/>
      <c r="AJ27" s="120"/>
      <c r="AK27" s="120"/>
      <c r="AL27" s="120"/>
      <c r="AM27" s="120"/>
      <c r="AN27" s="120"/>
      <c r="AO27" s="120"/>
      <c r="AP27" s="120"/>
      <c r="AQ27" s="120"/>
      <c r="AR27" s="120"/>
      <c r="AS27" s="120"/>
      <c r="AT27" s="121"/>
      <c r="AU27" s="114" t="s">
        <v>20</v>
      </c>
      <c r="AV27" s="115"/>
      <c r="AW27" s="115"/>
      <c r="AX27" s="115"/>
      <c r="AY27" s="115"/>
      <c r="AZ27" s="115"/>
      <c r="BA27" s="115"/>
      <c r="BB27" s="115"/>
      <c r="BC27" s="115"/>
      <c r="BD27" s="115"/>
      <c r="BE27" s="115"/>
      <c r="BF27" s="115"/>
      <c r="BG27" s="115"/>
      <c r="BH27" s="115"/>
      <c r="BI27" s="116"/>
      <c r="BJ27" s="142" t="s">
        <v>3</v>
      </c>
      <c r="BK27" s="143"/>
      <c r="BL27" s="143"/>
      <c r="BM27" s="143"/>
      <c r="BN27" s="143"/>
      <c r="BO27" s="144"/>
      <c r="BP27" s="152">
        <f>8.3423/1000</f>
        <v>0.0083423</v>
      </c>
      <c r="BQ27" s="153"/>
      <c r="BR27" s="153"/>
      <c r="BS27" s="153"/>
      <c r="BT27" s="153"/>
      <c r="BU27" s="154"/>
      <c r="BV27" s="152">
        <f>8.3464/1000</f>
        <v>0.008346399999999999</v>
      </c>
      <c r="BW27" s="153"/>
      <c r="BX27" s="153"/>
      <c r="BY27" s="153"/>
      <c r="BZ27" s="153"/>
      <c r="CA27" s="154"/>
      <c r="CB27" s="152">
        <f>8.3479/1000</f>
        <v>0.008347899999999998</v>
      </c>
      <c r="CC27" s="153"/>
      <c r="CD27" s="153"/>
      <c r="CE27" s="153"/>
      <c r="CF27" s="153"/>
      <c r="CG27" s="154"/>
      <c r="CH27" s="152">
        <f>8.3512/1000</f>
        <v>0.0083512</v>
      </c>
      <c r="CI27" s="153"/>
      <c r="CJ27" s="153"/>
      <c r="CK27" s="153"/>
      <c r="CL27" s="153"/>
      <c r="CM27" s="154"/>
      <c r="CN27" s="177"/>
      <c r="CO27" s="124"/>
      <c r="CP27" s="124"/>
      <c r="CQ27" s="124"/>
      <c r="CR27" s="124"/>
      <c r="CS27" s="124"/>
      <c r="CT27" s="124"/>
      <c r="CU27" s="124"/>
      <c r="CV27" s="124"/>
      <c r="CW27" s="124"/>
      <c r="CX27" s="124"/>
      <c r="CY27" s="124"/>
      <c r="CZ27" s="124"/>
      <c r="DA27" s="124"/>
      <c r="DB27" s="124"/>
      <c r="DC27" s="124"/>
      <c r="DD27" s="125"/>
    </row>
    <row r="28" spans="1:108" s="5" customFormat="1" ht="14.25" customHeight="1">
      <c r="A28" s="13"/>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0"/>
      <c r="AE28" s="8"/>
      <c r="AF28" s="120" t="s">
        <v>34</v>
      </c>
      <c r="AG28" s="120"/>
      <c r="AH28" s="120"/>
      <c r="AI28" s="120"/>
      <c r="AJ28" s="120"/>
      <c r="AK28" s="120"/>
      <c r="AL28" s="120"/>
      <c r="AM28" s="120"/>
      <c r="AN28" s="120"/>
      <c r="AO28" s="120"/>
      <c r="AP28" s="120"/>
      <c r="AQ28" s="120"/>
      <c r="AR28" s="120"/>
      <c r="AS28" s="120"/>
      <c r="AT28" s="121"/>
      <c r="AU28" s="114" t="s">
        <v>20</v>
      </c>
      <c r="AV28" s="115"/>
      <c r="AW28" s="115"/>
      <c r="AX28" s="115"/>
      <c r="AY28" s="115"/>
      <c r="AZ28" s="115"/>
      <c r="BA28" s="115"/>
      <c r="BB28" s="115"/>
      <c r="BC28" s="115"/>
      <c r="BD28" s="115"/>
      <c r="BE28" s="115"/>
      <c r="BF28" s="115"/>
      <c r="BG28" s="115"/>
      <c r="BH28" s="115"/>
      <c r="BI28" s="116"/>
      <c r="BJ28" s="142" t="s">
        <v>3</v>
      </c>
      <c r="BK28" s="143"/>
      <c r="BL28" s="143"/>
      <c r="BM28" s="143"/>
      <c r="BN28" s="143"/>
      <c r="BO28" s="144"/>
      <c r="BP28" s="152">
        <f>6.4175/1000</f>
        <v>0.0064175000000000005</v>
      </c>
      <c r="BQ28" s="153"/>
      <c r="BR28" s="153"/>
      <c r="BS28" s="153"/>
      <c r="BT28" s="153"/>
      <c r="BU28" s="154"/>
      <c r="BV28" s="152">
        <f>6.4207/1000</f>
        <v>0.0064207</v>
      </c>
      <c r="BW28" s="153"/>
      <c r="BX28" s="153"/>
      <c r="BY28" s="153"/>
      <c r="BZ28" s="153"/>
      <c r="CA28" s="154"/>
      <c r="CB28" s="152">
        <f>6.4218/1000</f>
        <v>0.0064218</v>
      </c>
      <c r="CC28" s="153"/>
      <c r="CD28" s="153"/>
      <c r="CE28" s="153"/>
      <c r="CF28" s="153"/>
      <c r="CG28" s="154"/>
      <c r="CH28" s="152">
        <f>6.4244/1000</f>
        <v>0.0064244</v>
      </c>
      <c r="CI28" s="153"/>
      <c r="CJ28" s="153"/>
      <c r="CK28" s="153"/>
      <c r="CL28" s="153"/>
      <c r="CM28" s="154"/>
      <c r="CN28" s="177"/>
      <c r="CO28" s="124"/>
      <c r="CP28" s="124"/>
      <c r="CQ28" s="124"/>
      <c r="CR28" s="124"/>
      <c r="CS28" s="124"/>
      <c r="CT28" s="124"/>
      <c r="CU28" s="124"/>
      <c r="CV28" s="124"/>
      <c r="CW28" s="124"/>
      <c r="CX28" s="124"/>
      <c r="CY28" s="124"/>
      <c r="CZ28" s="124"/>
      <c r="DA28" s="124"/>
      <c r="DB28" s="124"/>
      <c r="DC28" s="124"/>
      <c r="DD28" s="125"/>
    </row>
    <row r="29" spans="1:108" s="5" customFormat="1" ht="14.25" customHeight="1">
      <c r="A29" s="14"/>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1"/>
      <c r="AE29" s="8"/>
      <c r="AF29" s="120" t="s">
        <v>32</v>
      </c>
      <c r="AG29" s="120"/>
      <c r="AH29" s="120"/>
      <c r="AI29" s="120"/>
      <c r="AJ29" s="120"/>
      <c r="AK29" s="120"/>
      <c r="AL29" s="120"/>
      <c r="AM29" s="120"/>
      <c r="AN29" s="120"/>
      <c r="AO29" s="120"/>
      <c r="AP29" s="120"/>
      <c r="AQ29" s="120"/>
      <c r="AR29" s="120"/>
      <c r="AS29" s="120"/>
      <c r="AT29" s="121"/>
      <c r="AU29" s="114" t="s">
        <v>20</v>
      </c>
      <c r="AV29" s="115"/>
      <c r="AW29" s="115"/>
      <c r="AX29" s="115"/>
      <c r="AY29" s="115"/>
      <c r="AZ29" s="115"/>
      <c r="BA29" s="115"/>
      <c r="BB29" s="115"/>
      <c r="BC29" s="115"/>
      <c r="BD29" s="115"/>
      <c r="BE29" s="115"/>
      <c r="BF29" s="115"/>
      <c r="BG29" s="115"/>
      <c r="BH29" s="115"/>
      <c r="BI29" s="116"/>
      <c r="BJ29" s="142" t="s">
        <v>3</v>
      </c>
      <c r="BK29" s="143"/>
      <c r="BL29" s="143"/>
      <c r="BM29" s="143"/>
      <c r="BN29" s="143"/>
      <c r="BO29" s="144"/>
      <c r="BP29" s="152">
        <f>5.134/1000</f>
        <v>0.0051340000000000005</v>
      </c>
      <c r="BQ29" s="153"/>
      <c r="BR29" s="153"/>
      <c r="BS29" s="153"/>
      <c r="BT29" s="153"/>
      <c r="BU29" s="154"/>
      <c r="BV29" s="152">
        <f>5.1365/1000</f>
        <v>0.0051365</v>
      </c>
      <c r="BW29" s="153"/>
      <c r="BX29" s="153"/>
      <c r="BY29" s="153"/>
      <c r="BZ29" s="153"/>
      <c r="CA29" s="154"/>
      <c r="CB29" s="152">
        <f>5.13744/1000</f>
        <v>0.00513744</v>
      </c>
      <c r="CC29" s="153"/>
      <c r="CD29" s="153"/>
      <c r="CE29" s="153"/>
      <c r="CF29" s="153"/>
      <c r="CG29" s="154"/>
      <c r="CH29" s="152">
        <f>5.1395/1000</f>
        <v>0.0051395</v>
      </c>
      <c r="CI29" s="153"/>
      <c r="CJ29" s="153"/>
      <c r="CK29" s="153"/>
      <c r="CL29" s="153"/>
      <c r="CM29" s="154"/>
      <c r="CN29" s="177"/>
      <c r="CO29" s="124"/>
      <c r="CP29" s="124"/>
      <c r="CQ29" s="124"/>
      <c r="CR29" s="124"/>
      <c r="CS29" s="124"/>
      <c r="CT29" s="124"/>
      <c r="CU29" s="124"/>
      <c r="CV29" s="124"/>
      <c r="CW29" s="124"/>
      <c r="CX29" s="124"/>
      <c r="CY29" s="124"/>
      <c r="CZ29" s="124"/>
      <c r="DA29" s="124"/>
      <c r="DB29" s="124"/>
      <c r="DC29" s="124"/>
      <c r="DD29" s="125"/>
    </row>
    <row r="30" spans="1:108" s="5" customFormat="1" ht="14.25" customHeight="1">
      <c r="A30" s="12"/>
      <c r="B30" s="122" t="s">
        <v>36</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9"/>
      <c r="AE30" s="8"/>
      <c r="AF30" s="120" t="s">
        <v>31</v>
      </c>
      <c r="AG30" s="120"/>
      <c r="AH30" s="120"/>
      <c r="AI30" s="120"/>
      <c r="AJ30" s="120"/>
      <c r="AK30" s="120"/>
      <c r="AL30" s="120"/>
      <c r="AM30" s="120"/>
      <c r="AN30" s="120"/>
      <c r="AO30" s="120"/>
      <c r="AP30" s="120"/>
      <c r="AQ30" s="120"/>
      <c r="AR30" s="120"/>
      <c r="AS30" s="120"/>
      <c r="AT30" s="121"/>
      <c r="AU30" s="114" t="s">
        <v>20</v>
      </c>
      <c r="AV30" s="115"/>
      <c r="AW30" s="115"/>
      <c r="AX30" s="115"/>
      <c r="AY30" s="115"/>
      <c r="AZ30" s="115"/>
      <c r="BA30" s="115"/>
      <c r="BB30" s="115"/>
      <c r="BC30" s="115"/>
      <c r="BD30" s="115"/>
      <c r="BE30" s="115"/>
      <c r="BF30" s="115"/>
      <c r="BG30" s="115"/>
      <c r="BH30" s="115"/>
      <c r="BI30" s="116"/>
      <c r="BJ30" s="142">
        <f>BJ21</f>
        <v>0.004218736</v>
      </c>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4"/>
      <c r="CN30" s="177"/>
      <c r="CO30" s="124"/>
      <c r="CP30" s="124"/>
      <c r="CQ30" s="124"/>
      <c r="CR30" s="124"/>
      <c r="CS30" s="124"/>
      <c r="CT30" s="124"/>
      <c r="CU30" s="124"/>
      <c r="CV30" s="124"/>
      <c r="CW30" s="124"/>
      <c r="CX30" s="124"/>
      <c r="CY30" s="124"/>
      <c r="CZ30" s="124"/>
      <c r="DA30" s="124"/>
      <c r="DB30" s="124"/>
      <c r="DC30" s="124"/>
      <c r="DD30" s="125"/>
    </row>
    <row r="31" spans="1:108" s="5" customFormat="1" ht="14.25" customHeight="1">
      <c r="A31" s="13"/>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0"/>
      <c r="AE31" s="8"/>
      <c r="AF31" s="120" t="s">
        <v>32</v>
      </c>
      <c r="AG31" s="120"/>
      <c r="AH31" s="120"/>
      <c r="AI31" s="120"/>
      <c r="AJ31" s="120"/>
      <c r="AK31" s="120"/>
      <c r="AL31" s="120"/>
      <c r="AM31" s="120"/>
      <c r="AN31" s="120"/>
      <c r="AO31" s="120"/>
      <c r="AP31" s="120"/>
      <c r="AQ31" s="120"/>
      <c r="AR31" s="120"/>
      <c r="AS31" s="120"/>
      <c r="AT31" s="121"/>
      <c r="AU31" s="114" t="s">
        <v>20</v>
      </c>
      <c r="AV31" s="115"/>
      <c r="AW31" s="115"/>
      <c r="AX31" s="115"/>
      <c r="AY31" s="115"/>
      <c r="AZ31" s="115"/>
      <c r="BA31" s="115"/>
      <c r="BB31" s="115"/>
      <c r="BC31" s="115"/>
      <c r="BD31" s="115"/>
      <c r="BE31" s="115"/>
      <c r="BF31" s="115"/>
      <c r="BG31" s="115"/>
      <c r="BH31" s="115"/>
      <c r="BI31" s="116"/>
      <c r="BJ31" s="142">
        <f>BJ21</f>
        <v>0.004218736</v>
      </c>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4"/>
      <c r="CN31" s="177"/>
      <c r="CO31" s="124"/>
      <c r="CP31" s="124"/>
      <c r="CQ31" s="124"/>
      <c r="CR31" s="124"/>
      <c r="CS31" s="124"/>
      <c r="CT31" s="124"/>
      <c r="CU31" s="124"/>
      <c r="CV31" s="124"/>
      <c r="CW31" s="124"/>
      <c r="CX31" s="124"/>
      <c r="CY31" s="124"/>
      <c r="CZ31" s="124"/>
      <c r="DA31" s="124"/>
      <c r="DB31" s="124"/>
      <c r="DC31" s="124"/>
      <c r="DD31" s="125"/>
    </row>
    <row r="32" spans="1:108" s="5" customFormat="1" ht="14.25" customHeight="1">
      <c r="A32" s="13"/>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0"/>
      <c r="AE32" s="8"/>
      <c r="AF32" s="120" t="s">
        <v>33</v>
      </c>
      <c r="AG32" s="120"/>
      <c r="AH32" s="120"/>
      <c r="AI32" s="120"/>
      <c r="AJ32" s="120"/>
      <c r="AK32" s="120"/>
      <c r="AL32" s="120"/>
      <c r="AM32" s="120"/>
      <c r="AN32" s="120"/>
      <c r="AO32" s="120"/>
      <c r="AP32" s="120"/>
      <c r="AQ32" s="120"/>
      <c r="AR32" s="120"/>
      <c r="AS32" s="120"/>
      <c r="AT32" s="121"/>
      <c r="AU32" s="114" t="s">
        <v>20</v>
      </c>
      <c r="AV32" s="115"/>
      <c r="AW32" s="115"/>
      <c r="AX32" s="115"/>
      <c r="AY32" s="115"/>
      <c r="AZ32" s="115"/>
      <c r="BA32" s="115"/>
      <c r="BB32" s="115"/>
      <c r="BC32" s="115"/>
      <c r="BD32" s="115"/>
      <c r="BE32" s="115"/>
      <c r="BF32" s="115"/>
      <c r="BG32" s="115"/>
      <c r="BH32" s="115"/>
      <c r="BI32" s="116"/>
      <c r="BJ32" s="171">
        <f>BJ21</f>
        <v>0.004218736</v>
      </c>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3"/>
      <c r="CN32" s="177"/>
      <c r="CO32" s="124"/>
      <c r="CP32" s="124"/>
      <c r="CQ32" s="124"/>
      <c r="CR32" s="124"/>
      <c r="CS32" s="124"/>
      <c r="CT32" s="124"/>
      <c r="CU32" s="124"/>
      <c r="CV32" s="124"/>
      <c r="CW32" s="124"/>
      <c r="CX32" s="124"/>
      <c r="CY32" s="124"/>
      <c r="CZ32" s="124"/>
      <c r="DA32" s="124"/>
      <c r="DB32" s="124"/>
      <c r="DC32" s="124"/>
      <c r="DD32" s="125"/>
    </row>
    <row r="33" spans="1:108" s="5" customFormat="1" ht="14.25" customHeight="1">
      <c r="A33" s="13"/>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0"/>
      <c r="AE33" s="8"/>
      <c r="AF33" s="120" t="s">
        <v>34</v>
      </c>
      <c r="AG33" s="120"/>
      <c r="AH33" s="120"/>
      <c r="AI33" s="120"/>
      <c r="AJ33" s="120"/>
      <c r="AK33" s="120"/>
      <c r="AL33" s="120"/>
      <c r="AM33" s="120"/>
      <c r="AN33" s="120"/>
      <c r="AO33" s="120"/>
      <c r="AP33" s="120"/>
      <c r="AQ33" s="120"/>
      <c r="AR33" s="120"/>
      <c r="AS33" s="120"/>
      <c r="AT33" s="121"/>
      <c r="AU33" s="114" t="s">
        <v>20</v>
      </c>
      <c r="AV33" s="115"/>
      <c r="AW33" s="115"/>
      <c r="AX33" s="115"/>
      <c r="AY33" s="115"/>
      <c r="AZ33" s="115"/>
      <c r="BA33" s="115"/>
      <c r="BB33" s="115"/>
      <c r="BC33" s="115"/>
      <c r="BD33" s="115"/>
      <c r="BE33" s="115"/>
      <c r="BF33" s="115"/>
      <c r="BG33" s="115"/>
      <c r="BH33" s="115"/>
      <c r="BI33" s="116"/>
      <c r="BJ33" s="171">
        <f>BJ21</f>
        <v>0.004218736</v>
      </c>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3"/>
      <c r="CN33" s="177"/>
      <c r="CO33" s="124"/>
      <c r="CP33" s="124"/>
      <c r="CQ33" s="124"/>
      <c r="CR33" s="124"/>
      <c r="CS33" s="124"/>
      <c r="CT33" s="124"/>
      <c r="CU33" s="124"/>
      <c r="CV33" s="124"/>
      <c r="CW33" s="124"/>
      <c r="CX33" s="124"/>
      <c r="CY33" s="124"/>
      <c r="CZ33" s="124"/>
      <c r="DA33" s="124"/>
      <c r="DB33" s="124"/>
      <c r="DC33" s="124"/>
      <c r="DD33" s="125"/>
    </row>
    <row r="34" spans="1:108" s="5" customFormat="1" ht="14.25" customHeight="1">
      <c r="A34" s="14"/>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1"/>
      <c r="AE34" s="8"/>
      <c r="AF34" s="120" t="s">
        <v>32</v>
      </c>
      <c r="AG34" s="120"/>
      <c r="AH34" s="120"/>
      <c r="AI34" s="120"/>
      <c r="AJ34" s="120"/>
      <c r="AK34" s="120"/>
      <c r="AL34" s="120"/>
      <c r="AM34" s="120"/>
      <c r="AN34" s="120"/>
      <c r="AO34" s="120"/>
      <c r="AP34" s="120"/>
      <c r="AQ34" s="120"/>
      <c r="AR34" s="120"/>
      <c r="AS34" s="120"/>
      <c r="AT34" s="121"/>
      <c r="AU34" s="114" t="s">
        <v>20</v>
      </c>
      <c r="AV34" s="115"/>
      <c r="AW34" s="115"/>
      <c r="AX34" s="115"/>
      <c r="AY34" s="115"/>
      <c r="AZ34" s="115"/>
      <c r="BA34" s="115"/>
      <c r="BB34" s="115"/>
      <c r="BC34" s="115"/>
      <c r="BD34" s="115"/>
      <c r="BE34" s="115"/>
      <c r="BF34" s="115"/>
      <c r="BG34" s="115"/>
      <c r="BH34" s="115"/>
      <c r="BI34" s="116"/>
      <c r="BJ34" s="171">
        <f>BJ21</f>
        <v>0.004218736</v>
      </c>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3"/>
      <c r="CN34" s="177"/>
      <c r="CO34" s="124"/>
      <c r="CP34" s="124"/>
      <c r="CQ34" s="124"/>
      <c r="CR34" s="124"/>
      <c r="CS34" s="124"/>
      <c r="CT34" s="124"/>
      <c r="CU34" s="124"/>
      <c r="CV34" s="124"/>
      <c r="CW34" s="124"/>
      <c r="CX34" s="124"/>
      <c r="CY34" s="124"/>
      <c r="CZ34" s="124"/>
      <c r="DA34" s="124"/>
      <c r="DB34" s="124"/>
      <c r="DC34" s="124"/>
      <c r="DD34" s="125"/>
    </row>
    <row r="35" spans="1:108" s="5" customFormat="1" ht="43.5" customHeight="1">
      <c r="A35" s="6"/>
      <c r="B35" s="113" t="s">
        <v>37</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7"/>
      <c r="AE35" s="114"/>
      <c r="AF35" s="115"/>
      <c r="AG35" s="115"/>
      <c r="AH35" s="115"/>
      <c r="AI35" s="115"/>
      <c r="AJ35" s="115"/>
      <c r="AK35" s="115"/>
      <c r="AL35" s="115"/>
      <c r="AM35" s="115"/>
      <c r="AN35" s="115"/>
      <c r="AO35" s="115"/>
      <c r="AP35" s="115"/>
      <c r="AQ35" s="115"/>
      <c r="AR35" s="115"/>
      <c r="AS35" s="115"/>
      <c r="AT35" s="116"/>
      <c r="AU35" s="114" t="s">
        <v>20</v>
      </c>
      <c r="AV35" s="115"/>
      <c r="AW35" s="115"/>
      <c r="AX35" s="115"/>
      <c r="AY35" s="115"/>
      <c r="AZ35" s="115"/>
      <c r="BA35" s="115"/>
      <c r="BB35" s="115"/>
      <c r="BC35" s="115"/>
      <c r="BD35" s="115"/>
      <c r="BE35" s="115"/>
      <c r="BF35" s="115"/>
      <c r="BG35" s="115"/>
      <c r="BH35" s="115"/>
      <c r="BI35" s="116"/>
      <c r="BJ35" s="174" t="s">
        <v>3</v>
      </c>
      <c r="BK35" s="175"/>
      <c r="BL35" s="175"/>
      <c r="BM35" s="175"/>
      <c r="BN35" s="175"/>
      <c r="BO35" s="176"/>
      <c r="BP35" s="168" t="s">
        <v>68</v>
      </c>
      <c r="BQ35" s="169"/>
      <c r="BR35" s="169"/>
      <c r="BS35" s="169"/>
      <c r="BT35" s="169"/>
      <c r="BU35" s="170"/>
      <c r="BV35" s="168" t="s">
        <v>68</v>
      </c>
      <c r="BW35" s="169"/>
      <c r="BX35" s="169"/>
      <c r="BY35" s="169"/>
      <c r="BZ35" s="169"/>
      <c r="CA35" s="170"/>
      <c r="CB35" s="168" t="s">
        <v>68</v>
      </c>
      <c r="CC35" s="169"/>
      <c r="CD35" s="169"/>
      <c r="CE35" s="169"/>
      <c r="CF35" s="169"/>
      <c r="CG35" s="170"/>
      <c r="CH35" s="168" t="s">
        <v>68</v>
      </c>
      <c r="CI35" s="169"/>
      <c r="CJ35" s="169"/>
      <c r="CK35" s="169"/>
      <c r="CL35" s="169"/>
      <c r="CM35" s="170"/>
      <c r="CN35" s="177"/>
      <c r="CO35" s="124"/>
      <c r="CP35" s="124"/>
      <c r="CQ35" s="124"/>
      <c r="CR35" s="124"/>
      <c r="CS35" s="124"/>
      <c r="CT35" s="124"/>
      <c r="CU35" s="124"/>
      <c r="CV35" s="124"/>
      <c r="CW35" s="124"/>
      <c r="CX35" s="124"/>
      <c r="CY35" s="124"/>
      <c r="CZ35" s="124"/>
      <c r="DA35" s="124"/>
      <c r="DB35" s="124"/>
      <c r="DC35" s="124"/>
      <c r="DD35" s="125"/>
    </row>
    <row r="36" spans="1:108" s="5" customFormat="1" ht="84" customHeight="1">
      <c r="A36" s="6"/>
      <c r="B36" s="113" t="s">
        <v>38</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7"/>
      <c r="AE36" s="114"/>
      <c r="AF36" s="115"/>
      <c r="AG36" s="115"/>
      <c r="AH36" s="115"/>
      <c r="AI36" s="115"/>
      <c r="AJ36" s="115"/>
      <c r="AK36" s="115"/>
      <c r="AL36" s="115"/>
      <c r="AM36" s="115"/>
      <c r="AN36" s="115"/>
      <c r="AO36" s="115"/>
      <c r="AP36" s="115"/>
      <c r="AQ36" s="115"/>
      <c r="AR36" s="115"/>
      <c r="AS36" s="115"/>
      <c r="AT36" s="116"/>
      <c r="AU36" s="114" t="s">
        <v>20</v>
      </c>
      <c r="AV36" s="115"/>
      <c r="AW36" s="115"/>
      <c r="AX36" s="115"/>
      <c r="AY36" s="115"/>
      <c r="AZ36" s="115"/>
      <c r="BA36" s="115"/>
      <c r="BB36" s="115"/>
      <c r="BC36" s="115"/>
      <c r="BD36" s="115"/>
      <c r="BE36" s="115"/>
      <c r="BF36" s="115"/>
      <c r="BG36" s="115"/>
      <c r="BH36" s="115"/>
      <c r="BI36" s="116"/>
      <c r="BJ36" s="174" t="s">
        <v>68</v>
      </c>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6"/>
      <c r="CN36" s="177"/>
      <c r="CO36" s="124"/>
      <c r="CP36" s="124"/>
      <c r="CQ36" s="124"/>
      <c r="CR36" s="124"/>
      <c r="CS36" s="124"/>
      <c r="CT36" s="124"/>
      <c r="CU36" s="124"/>
      <c r="CV36" s="124"/>
      <c r="CW36" s="124"/>
      <c r="CX36" s="124"/>
      <c r="CY36" s="124"/>
      <c r="CZ36" s="124"/>
      <c r="DA36" s="124"/>
      <c r="DB36" s="124"/>
      <c r="DC36" s="124"/>
      <c r="DD36" s="125"/>
    </row>
    <row r="37" spans="1:108" s="5" customFormat="1" ht="43.5" customHeight="1">
      <c r="A37" s="6"/>
      <c r="B37" s="113" t="s">
        <v>39</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7"/>
      <c r="AE37" s="114"/>
      <c r="AF37" s="115"/>
      <c r="AG37" s="115"/>
      <c r="AH37" s="115"/>
      <c r="AI37" s="115"/>
      <c r="AJ37" s="115"/>
      <c r="AK37" s="115"/>
      <c r="AL37" s="115"/>
      <c r="AM37" s="115"/>
      <c r="AN37" s="115"/>
      <c r="AO37" s="115"/>
      <c r="AP37" s="115"/>
      <c r="AQ37" s="115"/>
      <c r="AR37" s="115"/>
      <c r="AS37" s="115"/>
      <c r="AT37" s="116"/>
      <c r="AU37" s="114" t="s">
        <v>20</v>
      </c>
      <c r="AV37" s="115"/>
      <c r="AW37" s="115"/>
      <c r="AX37" s="115"/>
      <c r="AY37" s="115"/>
      <c r="AZ37" s="115"/>
      <c r="BA37" s="115"/>
      <c r="BB37" s="115"/>
      <c r="BC37" s="115"/>
      <c r="BD37" s="115"/>
      <c r="BE37" s="115"/>
      <c r="BF37" s="115"/>
      <c r="BG37" s="115"/>
      <c r="BH37" s="115"/>
      <c r="BI37" s="116"/>
      <c r="BJ37" s="174">
        <f>BJ24</f>
        <v>0.0008264</v>
      </c>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6"/>
      <c r="CN37" s="177"/>
      <c r="CO37" s="124"/>
      <c r="CP37" s="124"/>
      <c r="CQ37" s="124"/>
      <c r="CR37" s="124"/>
      <c r="CS37" s="124"/>
      <c r="CT37" s="124"/>
      <c r="CU37" s="124"/>
      <c r="CV37" s="124"/>
      <c r="CW37" s="124"/>
      <c r="CX37" s="124"/>
      <c r="CY37" s="124"/>
      <c r="CZ37" s="124"/>
      <c r="DA37" s="124"/>
      <c r="DB37" s="124"/>
      <c r="DC37" s="124"/>
      <c r="DD37" s="125"/>
    </row>
    <row r="38" spans="1:108" s="5" customFormat="1" ht="33" customHeight="1">
      <c r="A38" s="12"/>
      <c r="B38" s="127" t="s">
        <v>42</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9"/>
      <c r="AE38" s="8"/>
      <c r="AF38" s="124" t="s">
        <v>40</v>
      </c>
      <c r="AG38" s="124"/>
      <c r="AH38" s="124"/>
      <c r="AI38" s="124"/>
      <c r="AJ38" s="124"/>
      <c r="AK38" s="124"/>
      <c r="AL38" s="124"/>
      <c r="AM38" s="124"/>
      <c r="AN38" s="124"/>
      <c r="AO38" s="124"/>
      <c r="AP38" s="124"/>
      <c r="AQ38" s="124"/>
      <c r="AR38" s="124"/>
      <c r="AS38" s="124"/>
      <c r="AT38" s="125"/>
      <c r="AU38" s="114" t="s">
        <v>20</v>
      </c>
      <c r="AV38" s="115"/>
      <c r="AW38" s="115"/>
      <c r="AX38" s="115"/>
      <c r="AY38" s="115"/>
      <c r="AZ38" s="115"/>
      <c r="BA38" s="115"/>
      <c r="BB38" s="115"/>
      <c r="BC38" s="115"/>
      <c r="BD38" s="115"/>
      <c r="BE38" s="115"/>
      <c r="BF38" s="115"/>
      <c r="BG38" s="115"/>
      <c r="BH38" s="115"/>
      <c r="BI38" s="116"/>
      <c r="BJ38" s="171"/>
      <c r="BK38" s="172"/>
      <c r="BL38" s="172"/>
      <c r="BM38" s="172"/>
      <c r="BN38" s="172"/>
      <c r="BO38" s="173"/>
      <c r="BP38" s="171"/>
      <c r="BQ38" s="172"/>
      <c r="BR38" s="172"/>
      <c r="BS38" s="172"/>
      <c r="BT38" s="172"/>
      <c r="BU38" s="173"/>
      <c r="BV38" s="171"/>
      <c r="BW38" s="172"/>
      <c r="BX38" s="172"/>
      <c r="BY38" s="172"/>
      <c r="BZ38" s="172"/>
      <c r="CA38" s="173"/>
      <c r="CB38" s="171"/>
      <c r="CC38" s="172"/>
      <c r="CD38" s="172"/>
      <c r="CE38" s="172"/>
      <c r="CF38" s="172"/>
      <c r="CG38" s="173"/>
      <c r="CH38" s="171"/>
      <c r="CI38" s="172"/>
      <c r="CJ38" s="172"/>
      <c r="CK38" s="172"/>
      <c r="CL38" s="172"/>
      <c r="CM38" s="173"/>
      <c r="CN38" s="47" t="s">
        <v>190</v>
      </c>
      <c r="CO38" s="48"/>
      <c r="CP38" s="48"/>
      <c r="CQ38" s="48"/>
      <c r="CR38" s="48"/>
      <c r="CS38" s="48"/>
      <c r="CT38" s="48"/>
      <c r="CU38" s="48"/>
      <c r="CV38" s="48"/>
      <c r="CW38" s="48"/>
      <c r="CX38" s="48"/>
      <c r="CY38" s="48"/>
      <c r="CZ38" s="48"/>
      <c r="DA38" s="48"/>
      <c r="DB38" s="48"/>
      <c r="DC38" s="48"/>
      <c r="DD38" s="49"/>
    </row>
    <row r="39" spans="1:108" s="5" customFormat="1" ht="33" customHeight="1">
      <c r="A39" s="14"/>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1"/>
      <c r="AE39" s="8"/>
      <c r="AF39" s="120" t="s">
        <v>41</v>
      </c>
      <c r="AG39" s="120"/>
      <c r="AH39" s="120"/>
      <c r="AI39" s="120"/>
      <c r="AJ39" s="120"/>
      <c r="AK39" s="120"/>
      <c r="AL39" s="120"/>
      <c r="AM39" s="120"/>
      <c r="AN39" s="120"/>
      <c r="AO39" s="120"/>
      <c r="AP39" s="120"/>
      <c r="AQ39" s="120"/>
      <c r="AR39" s="120"/>
      <c r="AS39" s="120"/>
      <c r="AT39" s="121"/>
      <c r="AU39" s="145" t="s">
        <v>62</v>
      </c>
      <c r="AV39" s="115"/>
      <c r="AW39" s="115"/>
      <c r="AX39" s="115"/>
      <c r="AY39" s="115"/>
      <c r="AZ39" s="115"/>
      <c r="BA39" s="115"/>
      <c r="BB39" s="115"/>
      <c r="BC39" s="115"/>
      <c r="BD39" s="115"/>
      <c r="BE39" s="115"/>
      <c r="BF39" s="115"/>
      <c r="BG39" s="115"/>
      <c r="BH39" s="115"/>
      <c r="BI39" s="116"/>
      <c r="BJ39" s="171"/>
      <c r="BK39" s="172"/>
      <c r="BL39" s="172"/>
      <c r="BM39" s="172"/>
      <c r="BN39" s="172"/>
      <c r="BO39" s="173"/>
      <c r="BP39" s="171"/>
      <c r="BQ39" s="172"/>
      <c r="BR39" s="172"/>
      <c r="BS39" s="172"/>
      <c r="BT39" s="172"/>
      <c r="BU39" s="173"/>
      <c r="BV39" s="171"/>
      <c r="BW39" s="172"/>
      <c r="BX39" s="172"/>
      <c r="BY39" s="172"/>
      <c r="BZ39" s="172"/>
      <c r="CA39" s="173"/>
      <c r="CB39" s="171"/>
      <c r="CC39" s="172"/>
      <c r="CD39" s="172"/>
      <c r="CE39" s="172"/>
      <c r="CF39" s="172"/>
      <c r="CG39" s="173"/>
      <c r="CH39" s="171"/>
      <c r="CI39" s="172"/>
      <c r="CJ39" s="172"/>
      <c r="CK39" s="172"/>
      <c r="CL39" s="172"/>
      <c r="CM39" s="173"/>
      <c r="CN39" s="53"/>
      <c r="CO39" s="54"/>
      <c r="CP39" s="54"/>
      <c r="CQ39" s="54"/>
      <c r="CR39" s="54"/>
      <c r="CS39" s="54"/>
      <c r="CT39" s="54"/>
      <c r="CU39" s="54"/>
      <c r="CV39" s="54"/>
      <c r="CW39" s="54"/>
      <c r="CX39" s="54"/>
      <c r="CY39" s="54"/>
      <c r="CZ39" s="54"/>
      <c r="DA39" s="54"/>
      <c r="DB39" s="54"/>
      <c r="DC39" s="54"/>
      <c r="DD39" s="55"/>
    </row>
    <row r="40" spans="1:108" s="5" customFormat="1" ht="29.25" customHeight="1">
      <c r="A40" s="12"/>
      <c r="B40" s="122" t="s">
        <v>43</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9"/>
      <c r="AE40" s="8"/>
      <c r="AF40" s="124" t="s">
        <v>40</v>
      </c>
      <c r="AG40" s="124"/>
      <c r="AH40" s="124"/>
      <c r="AI40" s="124"/>
      <c r="AJ40" s="124"/>
      <c r="AK40" s="124"/>
      <c r="AL40" s="124"/>
      <c r="AM40" s="124"/>
      <c r="AN40" s="124"/>
      <c r="AO40" s="124"/>
      <c r="AP40" s="124"/>
      <c r="AQ40" s="124"/>
      <c r="AR40" s="124"/>
      <c r="AS40" s="124"/>
      <c r="AT40" s="125"/>
      <c r="AU40" s="114" t="s">
        <v>20</v>
      </c>
      <c r="AV40" s="115"/>
      <c r="AW40" s="115"/>
      <c r="AX40" s="115"/>
      <c r="AY40" s="115"/>
      <c r="AZ40" s="115"/>
      <c r="BA40" s="115"/>
      <c r="BB40" s="115"/>
      <c r="BC40" s="115"/>
      <c r="BD40" s="115"/>
      <c r="BE40" s="115"/>
      <c r="BF40" s="115"/>
      <c r="BG40" s="115"/>
      <c r="BH40" s="115"/>
      <c r="BI40" s="116"/>
      <c r="BJ40" s="171"/>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3"/>
      <c r="CN40" s="177"/>
      <c r="CO40" s="124"/>
      <c r="CP40" s="124"/>
      <c r="CQ40" s="124"/>
      <c r="CR40" s="124"/>
      <c r="CS40" s="124"/>
      <c r="CT40" s="124"/>
      <c r="CU40" s="124"/>
      <c r="CV40" s="124"/>
      <c r="CW40" s="124"/>
      <c r="CX40" s="124"/>
      <c r="CY40" s="124"/>
      <c r="CZ40" s="124"/>
      <c r="DA40" s="124"/>
      <c r="DB40" s="124"/>
      <c r="DC40" s="124"/>
      <c r="DD40" s="125"/>
    </row>
    <row r="41" spans="1:108" s="5" customFormat="1" ht="29.25" customHeight="1">
      <c r="A41" s="14"/>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1"/>
      <c r="AE41" s="8"/>
      <c r="AF41" s="120" t="s">
        <v>41</v>
      </c>
      <c r="AG41" s="120"/>
      <c r="AH41" s="120"/>
      <c r="AI41" s="120"/>
      <c r="AJ41" s="120"/>
      <c r="AK41" s="120"/>
      <c r="AL41" s="120"/>
      <c r="AM41" s="120"/>
      <c r="AN41" s="120"/>
      <c r="AO41" s="120"/>
      <c r="AP41" s="120"/>
      <c r="AQ41" s="120"/>
      <c r="AR41" s="120"/>
      <c r="AS41" s="120"/>
      <c r="AT41" s="121"/>
      <c r="AU41" s="145" t="s">
        <v>62</v>
      </c>
      <c r="AV41" s="115"/>
      <c r="AW41" s="115"/>
      <c r="AX41" s="115"/>
      <c r="AY41" s="115"/>
      <c r="AZ41" s="115"/>
      <c r="BA41" s="115"/>
      <c r="BB41" s="115"/>
      <c r="BC41" s="115"/>
      <c r="BD41" s="115"/>
      <c r="BE41" s="115"/>
      <c r="BF41" s="115"/>
      <c r="BG41" s="115"/>
      <c r="BH41" s="115"/>
      <c r="BI41" s="116"/>
      <c r="BJ41" s="171"/>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3"/>
      <c r="CN41" s="177"/>
      <c r="CO41" s="124"/>
      <c r="CP41" s="124"/>
      <c r="CQ41" s="124"/>
      <c r="CR41" s="124"/>
      <c r="CS41" s="124"/>
      <c r="CT41" s="124"/>
      <c r="CU41" s="124"/>
      <c r="CV41" s="124"/>
      <c r="CW41" s="124"/>
      <c r="CX41" s="124"/>
      <c r="CY41" s="124"/>
      <c r="CZ41" s="124"/>
      <c r="DA41" s="124"/>
      <c r="DB41" s="124"/>
      <c r="DC41" s="124"/>
      <c r="DD41" s="125"/>
    </row>
    <row r="42" spans="1:108" s="5" customFormat="1" ht="43.5" customHeight="1">
      <c r="A42" s="6"/>
      <c r="B42" s="113" t="s">
        <v>44</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7"/>
      <c r="AE42" s="114"/>
      <c r="AF42" s="115"/>
      <c r="AG42" s="115"/>
      <c r="AH42" s="115"/>
      <c r="AI42" s="115"/>
      <c r="AJ42" s="115"/>
      <c r="AK42" s="115"/>
      <c r="AL42" s="115"/>
      <c r="AM42" s="115"/>
      <c r="AN42" s="115"/>
      <c r="AO42" s="115"/>
      <c r="AP42" s="115"/>
      <c r="AQ42" s="115"/>
      <c r="AR42" s="115"/>
      <c r="AS42" s="115"/>
      <c r="AT42" s="116"/>
      <c r="AU42" s="114" t="s">
        <v>20</v>
      </c>
      <c r="AV42" s="115"/>
      <c r="AW42" s="115"/>
      <c r="AX42" s="115"/>
      <c r="AY42" s="115"/>
      <c r="AZ42" s="115"/>
      <c r="BA42" s="115"/>
      <c r="BB42" s="115"/>
      <c r="BC42" s="115"/>
      <c r="BD42" s="115"/>
      <c r="BE42" s="115"/>
      <c r="BF42" s="115"/>
      <c r="BG42" s="115"/>
      <c r="BH42" s="115"/>
      <c r="BI42" s="116"/>
      <c r="BJ42" s="174" t="s">
        <v>3</v>
      </c>
      <c r="BK42" s="175"/>
      <c r="BL42" s="175"/>
      <c r="BM42" s="175"/>
      <c r="BN42" s="175"/>
      <c r="BO42" s="176"/>
      <c r="BP42" s="171"/>
      <c r="BQ42" s="172"/>
      <c r="BR42" s="172"/>
      <c r="BS42" s="172"/>
      <c r="BT42" s="172"/>
      <c r="BU42" s="173"/>
      <c r="BV42" s="171"/>
      <c r="BW42" s="172"/>
      <c r="BX42" s="172"/>
      <c r="BY42" s="172"/>
      <c r="BZ42" s="172"/>
      <c r="CA42" s="173"/>
      <c r="CB42" s="171"/>
      <c r="CC42" s="172"/>
      <c r="CD42" s="172"/>
      <c r="CE42" s="172"/>
      <c r="CF42" s="172"/>
      <c r="CG42" s="173"/>
      <c r="CH42" s="171"/>
      <c r="CI42" s="172"/>
      <c r="CJ42" s="172"/>
      <c r="CK42" s="172"/>
      <c r="CL42" s="172"/>
      <c r="CM42" s="173"/>
      <c r="CN42" s="177"/>
      <c r="CO42" s="124"/>
      <c r="CP42" s="124"/>
      <c r="CQ42" s="124"/>
      <c r="CR42" s="124"/>
      <c r="CS42" s="124"/>
      <c r="CT42" s="124"/>
      <c r="CU42" s="124"/>
      <c r="CV42" s="124"/>
      <c r="CW42" s="124"/>
      <c r="CX42" s="124"/>
      <c r="CY42" s="124"/>
      <c r="CZ42" s="124"/>
      <c r="DA42" s="124"/>
      <c r="DB42" s="124"/>
      <c r="DC42" s="124"/>
      <c r="DD42" s="125"/>
    </row>
    <row r="43" spans="1:108" s="5" customFormat="1" ht="84" customHeight="1">
      <c r="A43" s="6"/>
      <c r="B43" s="113" t="s">
        <v>45</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7"/>
      <c r="AE43" s="114"/>
      <c r="AF43" s="115"/>
      <c r="AG43" s="115"/>
      <c r="AH43" s="115"/>
      <c r="AI43" s="115"/>
      <c r="AJ43" s="115"/>
      <c r="AK43" s="115"/>
      <c r="AL43" s="115"/>
      <c r="AM43" s="115"/>
      <c r="AN43" s="115"/>
      <c r="AO43" s="115"/>
      <c r="AP43" s="115"/>
      <c r="AQ43" s="115"/>
      <c r="AR43" s="115"/>
      <c r="AS43" s="115"/>
      <c r="AT43" s="116"/>
      <c r="AU43" s="114" t="s">
        <v>20</v>
      </c>
      <c r="AV43" s="115"/>
      <c r="AW43" s="115"/>
      <c r="AX43" s="115"/>
      <c r="AY43" s="115"/>
      <c r="AZ43" s="115"/>
      <c r="BA43" s="115"/>
      <c r="BB43" s="115"/>
      <c r="BC43" s="115"/>
      <c r="BD43" s="115"/>
      <c r="BE43" s="115"/>
      <c r="BF43" s="115"/>
      <c r="BG43" s="115"/>
      <c r="BH43" s="115"/>
      <c r="BI43" s="116"/>
      <c r="BJ43" s="171"/>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3"/>
      <c r="CN43" s="177"/>
      <c r="CO43" s="124"/>
      <c r="CP43" s="124"/>
      <c r="CQ43" s="124"/>
      <c r="CR43" s="124"/>
      <c r="CS43" s="124"/>
      <c r="CT43" s="124"/>
      <c r="CU43" s="124"/>
      <c r="CV43" s="124"/>
      <c r="CW43" s="124"/>
      <c r="CX43" s="124"/>
      <c r="CY43" s="124"/>
      <c r="CZ43" s="124"/>
      <c r="DA43" s="124"/>
      <c r="DB43" s="124"/>
      <c r="DC43" s="124"/>
      <c r="DD43" s="125"/>
    </row>
    <row r="44" spans="1:108" s="5" customFormat="1" ht="43.5" customHeight="1">
      <c r="A44" s="6"/>
      <c r="B44" s="113" t="s">
        <v>46</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7"/>
      <c r="AE44" s="114"/>
      <c r="AF44" s="115"/>
      <c r="AG44" s="115"/>
      <c r="AH44" s="115"/>
      <c r="AI44" s="115"/>
      <c r="AJ44" s="115"/>
      <c r="AK44" s="115"/>
      <c r="AL44" s="115"/>
      <c r="AM44" s="115"/>
      <c r="AN44" s="115"/>
      <c r="AO44" s="115"/>
      <c r="AP44" s="115"/>
      <c r="AQ44" s="115"/>
      <c r="AR44" s="115"/>
      <c r="AS44" s="115"/>
      <c r="AT44" s="116"/>
      <c r="AU44" s="114" t="s">
        <v>20</v>
      </c>
      <c r="AV44" s="115"/>
      <c r="AW44" s="115"/>
      <c r="AX44" s="115"/>
      <c r="AY44" s="115"/>
      <c r="AZ44" s="115"/>
      <c r="BA44" s="115"/>
      <c r="BB44" s="115"/>
      <c r="BC44" s="115"/>
      <c r="BD44" s="115"/>
      <c r="BE44" s="115"/>
      <c r="BF44" s="115"/>
      <c r="BG44" s="115"/>
      <c r="BH44" s="115"/>
      <c r="BI44" s="116"/>
      <c r="BJ44" s="171"/>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3"/>
      <c r="CN44" s="177"/>
      <c r="CO44" s="124"/>
      <c r="CP44" s="124"/>
      <c r="CQ44" s="124"/>
      <c r="CR44" s="124"/>
      <c r="CS44" s="124"/>
      <c r="CT44" s="124"/>
      <c r="CU44" s="124"/>
      <c r="CV44" s="124"/>
      <c r="CW44" s="124"/>
      <c r="CX44" s="124"/>
      <c r="CY44" s="124"/>
      <c r="CZ44" s="124"/>
      <c r="DA44" s="124"/>
      <c r="DB44" s="124"/>
      <c r="DC44" s="124"/>
      <c r="DD44" s="125"/>
    </row>
    <row r="45" spans="1:108" s="5" customFormat="1" ht="33" customHeight="1">
      <c r="A45" s="12"/>
      <c r="B45" s="127" t="s">
        <v>47</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9"/>
      <c r="AE45" s="8"/>
      <c r="AF45" s="124" t="s">
        <v>40</v>
      </c>
      <c r="AG45" s="124"/>
      <c r="AH45" s="124"/>
      <c r="AI45" s="124"/>
      <c r="AJ45" s="124"/>
      <c r="AK45" s="124"/>
      <c r="AL45" s="124"/>
      <c r="AM45" s="124"/>
      <c r="AN45" s="124"/>
      <c r="AO45" s="124"/>
      <c r="AP45" s="124"/>
      <c r="AQ45" s="124"/>
      <c r="AR45" s="124"/>
      <c r="AS45" s="124"/>
      <c r="AT45" s="125"/>
      <c r="AU45" s="114" t="s">
        <v>20</v>
      </c>
      <c r="AV45" s="115"/>
      <c r="AW45" s="115"/>
      <c r="AX45" s="115"/>
      <c r="AY45" s="115"/>
      <c r="AZ45" s="115"/>
      <c r="BA45" s="115"/>
      <c r="BB45" s="115"/>
      <c r="BC45" s="115"/>
      <c r="BD45" s="115"/>
      <c r="BE45" s="115"/>
      <c r="BF45" s="115"/>
      <c r="BG45" s="115"/>
      <c r="BH45" s="115"/>
      <c r="BI45" s="116"/>
      <c r="BJ45" s="171"/>
      <c r="BK45" s="172"/>
      <c r="BL45" s="172"/>
      <c r="BM45" s="172"/>
      <c r="BN45" s="172"/>
      <c r="BO45" s="173"/>
      <c r="BP45" s="171"/>
      <c r="BQ45" s="172"/>
      <c r="BR45" s="172"/>
      <c r="BS45" s="172"/>
      <c r="BT45" s="172"/>
      <c r="BU45" s="173"/>
      <c r="BV45" s="171"/>
      <c r="BW45" s="172"/>
      <c r="BX45" s="172"/>
      <c r="BY45" s="172"/>
      <c r="BZ45" s="172"/>
      <c r="CA45" s="173"/>
      <c r="CB45" s="171"/>
      <c r="CC45" s="172"/>
      <c r="CD45" s="172"/>
      <c r="CE45" s="172"/>
      <c r="CF45" s="172"/>
      <c r="CG45" s="173"/>
      <c r="CH45" s="171"/>
      <c r="CI45" s="172"/>
      <c r="CJ45" s="172"/>
      <c r="CK45" s="172"/>
      <c r="CL45" s="172"/>
      <c r="CM45" s="173"/>
      <c r="CN45" s="47" t="s">
        <v>191</v>
      </c>
      <c r="CO45" s="48"/>
      <c r="CP45" s="48"/>
      <c r="CQ45" s="48"/>
      <c r="CR45" s="48"/>
      <c r="CS45" s="48"/>
      <c r="CT45" s="48"/>
      <c r="CU45" s="48"/>
      <c r="CV45" s="48"/>
      <c r="CW45" s="48"/>
      <c r="CX45" s="48"/>
      <c r="CY45" s="48"/>
      <c r="CZ45" s="48"/>
      <c r="DA45" s="48"/>
      <c r="DB45" s="48"/>
      <c r="DC45" s="48"/>
      <c r="DD45" s="49"/>
    </row>
    <row r="46" spans="1:108" s="5" customFormat="1" ht="33" customHeight="1">
      <c r="A46" s="14"/>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1"/>
      <c r="AE46" s="8"/>
      <c r="AF46" s="120" t="s">
        <v>41</v>
      </c>
      <c r="AG46" s="120"/>
      <c r="AH46" s="120"/>
      <c r="AI46" s="120"/>
      <c r="AJ46" s="120"/>
      <c r="AK46" s="120"/>
      <c r="AL46" s="120"/>
      <c r="AM46" s="120"/>
      <c r="AN46" s="120"/>
      <c r="AO46" s="120"/>
      <c r="AP46" s="120"/>
      <c r="AQ46" s="120"/>
      <c r="AR46" s="120"/>
      <c r="AS46" s="120"/>
      <c r="AT46" s="121"/>
      <c r="AU46" s="145" t="s">
        <v>62</v>
      </c>
      <c r="AV46" s="115"/>
      <c r="AW46" s="115"/>
      <c r="AX46" s="115"/>
      <c r="AY46" s="115"/>
      <c r="AZ46" s="115"/>
      <c r="BA46" s="115"/>
      <c r="BB46" s="115"/>
      <c r="BC46" s="115"/>
      <c r="BD46" s="115"/>
      <c r="BE46" s="115"/>
      <c r="BF46" s="115"/>
      <c r="BG46" s="115"/>
      <c r="BH46" s="115"/>
      <c r="BI46" s="116"/>
      <c r="BJ46" s="171"/>
      <c r="BK46" s="172"/>
      <c r="BL46" s="172"/>
      <c r="BM46" s="172"/>
      <c r="BN46" s="172"/>
      <c r="BO46" s="173"/>
      <c r="BP46" s="171"/>
      <c r="BQ46" s="172"/>
      <c r="BR46" s="172"/>
      <c r="BS46" s="172"/>
      <c r="BT46" s="172"/>
      <c r="BU46" s="173"/>
      <c r="BV46" s="171"/>
      <c r="BW46" s="172"/>
      <c r="BX46" s="172"/>
      <c r="BY46" s="172"/>
      <c r="BZ46" s="172"/>
      <c r="CA46" s="173"/>
      <c r="CB46" s="171"/>
      <c r="CC46" s="172"/>
      <c r="CD46" s="172"/>
      <c r="CE46" s="172"/>
      <c r="CF46" s="172"/>
      <c r="CG46" s="173"/>
      <c r="CH46" s="171"/>
      <c r="CI46" s="172"/>
      <c r="CJ46" s="172"/>
      <c r="CK46" s="172"/>
      <c r="CL46" s="172"/>
      <c r="CM46" s="173"/>
      <c r="CN46" s="53"/>
      <c r="CO46" s="54"/>
      <c r="CP46" s="54"/>
      <c r="CQ46" s="54"/>
      <c r="CR46" s="54"/>
      <c r="CS46" s="54"/>
      <c r="CT46" s="54"/>
      <c r="CU46" s="54"/>
      <c r="CV46" s="54"/>
      <c r="CW46" s="54"/>
      <c r="CX46" s="54"/>
      <c r="CY46" s="54"/>
      <c r="CZ46" s="54"/>
      <c r="DA46" s="54"/>
      <c r="DB46" s="54"/>
      <c r="DC46" s="54"/>
      <c r="DD46" s="55"/>
    </row>
    <row r="47" spans="1:108" s="5" customFormat="1" ht="29.25" customHeight="1">
      <c r="A47" s="12"/>
      <c r="B47" s="122" t="s">
        <v>48</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9"/>
      <c r="AE47" s="8"/>
      <c r="AF47" s="124" t="s">
        <v>40</v>
      </c>
      <c r="AG47" s="124"/>
      <c r="AH47" s="124"/>
      <c r="AI47" s="124"/>
      <c r="AJ47" s="124"/>
      <c r="AK47" s="124"/>
      <c r="AL47" s="124"/>
      <c r="AM47" s="124"/>
      <c r="AN47" s="124"/>
      <c r="AO47" s="124"/>
      <c r="AP47" s="124"/>
      <c r="AQ47" s="124"/>
      <c r="AR47" s="124"/>
      <c r="AS47" s="124"/>
      <c r="AT47" s="125"/>
      <c r="AU47" s="114" t="s">
        <v>20</v>
      </c>
      <c r="AV47" s="115"/>
      <c r="AW47" s="115"/>
      <c r="AX47" s="115"/>
      <c r="AY47" s="115"/>
      <c r="AZ47" s="115"/>
      <c r="BA47" s="115"/>
      <c r="BB47" s="115"/>
      <c r="BC47" s="115"/>
      <c r="BD47" s="115"/>
      <c r="BE47" s="115"/>
      <c r="BF47" s="115"/>
      <c r="BG47" s="115"/>
      <c r="BH47" s="115"/>
      <c r="BI47" s="116"/>
      <c r="BJ47" s="171"/>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3"/>
      <c r="CN47" s="177"/>
      <c r="CO47" s="124"/>
      <c r="CP47" s="124"/>
      <c r="CQ47" s="124"/>
      <c r="CR47" s="124"/>
      <c r="CS47" s="124"/>
      <c r="CT47" s="124"/>
      <c r="CU47" s="124"/>
      <c r="CV47" s="124"/>
      <c r="CW47" s="124"/>
      <c r="CX47" s="124"/>
      <c r="CY47" s="124"/>
      <c r="CZ47" s="124"/>
      <c r="DA47" s="124"/>
      <c r="DB47" s="124"/>
      <c r="DC47" s="124"/>
      <c r="DD47" s="125"/>
    </row>
    <row r="48" spans="1:108" s="5" customFormat="1" ht="29.25" customHeight="1">
      <c r="A48" s="14"/>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1"/>
      <c r="AE48" s="8"/>
      <c r="AF48" s="120" t="s">
        <v>41</v>
      </c>
      <c r="AG48" s="120"/>
      <c r="AH48" s="120"/>
      <c r="AI48" s="120"/>
      <c r="AJ48" s="120"/>
      <c r="AK48" s="120"/>
      <c r="AL48" s="120"/>
      <c r="AM48" s="120"/>
      <c r="AN48" s="120"/>
      <c r="AO48" s="120"/>
      <c r="AP48" s="120"/>
      <c r="AQ48" s="120"/>
      <c r="AR48" s="120"/>
      <c r="AS48" s="120"/>
      <c r="AT48" s="121"/>
      <c r="AU48" s="145" t="s">
        <v>62</v>
      </c>
      <c r="AV48" s="115"/>
      <c r="AW48" s="115"/>
      <c r="AX48" s="115"/>
      <c r="AY48" s="115"/>
      <c r="AZ48" s="115"/>
      <c r="BA48" s="115"/>
      <c r="BB48" s="115"/>
      <c r="BC48" s="115"/>
      <c r="BD48" s="115"/>
      <c r="BE48" s="115"/>
      <c r="BF48" s="115"/>
      <c r="BG48" s="115"/>
      <c r="BH48" s="115"/>
      <c r="BI48" s="116"/>
      <c r="BJ48" s="171"/>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3"/>
      <c r="CN48" s="177"/>
      <c r="CO48" s="124"/>
      <c r="CP48" s="124"/>
      <c r="CQ48" s="124"/>
      <c r="CR48" s="124"/>
      <c r="CS48" s="124"/>
      <c r="CT48" s="124"/>
      <c r="CU48" s="124"/>
      <c r="CV48" s="124"/>
      <c r="CW48" s="124"/>
      <c r="CX48" s="124"/>
      <c r="CY48" s="124"/>
      <c r="CZ48" s="124"/>
      <c r="DA48" s="124"/>
      <c r="DB48" s="124"/>
      <c r="DC48" s="124"/>
      <c r="DD48" s="125"/>
    </row>
    <row r="49" spans="1:108" s="5" customFormat="1" ht="29.25" customHeight="1">
      <c r="A49" s="12"/>
      <c r="B49" s="122" t="s">
        <v>49</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9"/>
      <c r="AE49" s="8"/>
      <c r="AF49" s="124" t="s">
        <v>60</v>
      </c>
      <c r="AG49" s="124"/>
      <c r="AH49" s="124"/>
      <c r="AI49" s="124"/>
      <c r="AJ49" s="124"/>
      <c r="AK49" s="124"/>
      <c r="AL49" s="124"/>
      <c r="AM49" s="124"/>
      <c r="AN49" s="124"/>
      <c r="AO49" s="124"/>
      <c r="AP49" s="124"/>
      <c r="AQ49" s="124"/>
      <c r="AR49" s="124"/>
      <c r="AS49" s="124"/>
      <c r="AT49" s="125"/>
      <c r="AU49" s="114" t="s">
        <v>20</v>
      </c>
      <c r="AV49" s="115"/>
      <c r="AW49" s="115"/>
      <c r="AX49" s="115"/>
      <c r="AY49" s="115"/>
      <c r="AZ49" s="115"/>
      <c r="BA49" s="115"/>
      <c r="BB49" s="115"/>
      <c r="BC49" s="115"/>
      <c r="BD49" s="115"/>
      <c r="BE49" s="115"/>
      <c r="BF49" s="115"/>
      <c r="BG49" s="115"/>
      <c r="BH49" s="115"/>
      <c r="BI49" s="116"/>
      <c r="BJ49" s="171"/>
      <c r="BK49" s="172"/>
      <c r="BL49" s="172"/>
      <c r="BM49" s="172"/>
      <c r="BN49" s="172"/>
      <c r="BO49" s="173"/>
      <c r="BP49" s="171"/>
      <c r="BQ49" s="172"/>
      <c r="BR49" s="172"/>
      <c r="BS49" s="172"/>
      <c r="BT49" s="172"/>
      <c r="BU49" s="173"/>
      <c r="BV49" s="171"/>
      <c r="BW49" s="172"/>
      <c r="BX49" s="172"/>
      <c r="BY49" s="172"/>
      <c r="BZ49" s="172"/>
      <c r="CA49" s="173"/>
      <c r="CB49" s="171"/>
      <c r="CC49" s="172"/>
      <c r="CD49" s="172"/>
      <c r="CE49" s="172"/>
      <c r="CF49" s="172"/>
      <c r="CG49" s="173"/>
      <c r="CH49" s="171"/>
      <c r="CI49" s="172"/>
      <c r="CJ49" s="172"/>
      <c r="CK49" s="172"/>
      <c r="CL49" s="172"/>
      <c r="CM49" s="173"/>
      <c r="CN49" s="177"/>
      <c r="CO49" s="124"/>
      <c r="CP49" s="124"/>
      <c r="CQ49" s="124"/>
      <c r="CR49" s="124"/>
      <c r="CS49" s="124"/>
      <c r="CT49" s="124"/>
      <c r="CU49" s="124"/>
      <c r="CV49" s="124"/>
      <c r="CW49" s="124"/>
      <c r="CX49" s="124"/>
      <c r="CY49" s="124"/>
      <c r="CZ49" s="124"/>
      <c r="DA49" s="124"/>
      <c r="DB49" s="124"/>
      <c r="DC49" s="124"/>
      <c r="DD49" s="125"/>
    </row>
    <row r="50" spans="1:108" s="5" customFormat="1" ht="29.25" customHeight="1">
      <c r="A50" s="14"/>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1"/>
      <c r="AE50" s="8"/>
      <c r="AF50" s="120" t="s">
        <v>61</v>
      </c>
      <c r="AG50" s="120"/>
      <c r="AH50" s="120"/>
      <c r="AI50" s="120"/>
      <c r="AJ50" s="120"/>
      <c r="AK50" s="120"/>
      <c r="AL50" s="120"/>
      <c r="AM50" s="120"/>
      <c r="AN50" s="120"/>
      <c r="AO50" s="120"/>
      <c r="AP50" s="120"/>
      <c r="AQ50" s="120"/>
      <c r="AR50" s="120"/>
      <c r="AS50" s="120"/>
      <c r="AT50" s="121"/>
      <c r="AU50" s="145" t="s">
        <v>62</v>
      </c>
      <c r="AV50" s="115"/>
      <c r="AW50" s="115"/>
      <c r="AX50" s="115"/>
      <c r="AY50" s="115"/>
      <c r="AZ50" s="115"/>
      <c r="BA50" s="115"/>
      <c r="BB50" s="115"/>
      <c r="BC50" s="115"/>
      <c r="BD50" s="115"/>
      <c r="BE50" s="115"/>
      <c r="BF50" s="115"/>
      <c r="BG50" s="115"/>
      <c r="BH50" s="115"/>
      <c r="BI50" s="116"/>
      <c r="BJ50" s="171"/>
      <c r="BK50" s="172"/>
      <c r="BL50" s="172"/>
      <c r="BM50" s="172"/>
      <c r="BN50" s="172"/>
      <c r="BO50" s="173"/>
      <c r="BP50" s="171"/>
      <c r="BQ50" s="172"/>
      <c r="BR50" s="172"/>
      <c r="BS50" s="172"/>
      <c r="BT50" s="172"/>
      <c r="BU50" s="173"/>
      <c r="BV50" s="171"/>
      <c r="BW50" s="172"/>
      <c r="BX50" s="172"/>
      <c r="BY50" s="172"/>
      <c r="BZ50" s="172"/>
      <c r="CA50" s="173"/>
      <c r="CB50" s="171"/>
      <c r="CC50" s="172"/>
      <c r="CD50" s="172"/>
      <c r="CE50" s="172"/>
      <c r="CF50" s="172"/>
      <c r="CG50" s="173"/>
      <c r="CH50" s="171"/>
      <c r="CI50" s="172"/>
      <c r="CJ50" s="172"/>
      <c r="CK50" s="172"/>
      <c r="CL50" s="172"/>
      <c r="CM50" s="173"/>
      <c r="CN50" s="177"/>
      <c r="CO50" s="124"/>
      <c r="CP50" s="124"/>
      <c r="CQ50" s="124"/>
      <c r="CR50" s="124"/>
      <c r="CS50" s="124"/>
      <c r="CT50" s="124"/>
      <c r="CU50" s="124"/>
      <c r="CV50" s="124"/>
      <c r="CW50" s="124"/>
      <c r="CX50" s="124"/>
      <c r="CY50" s="124"/>
      <c r="CZ50" s="124"/>
      <c r="DA50" s="124"/>
      <c r="DB50" s="124"/>
      <c r="DC50" s="124"/>
      <c r="DD50" s="125"/>
    </row>
    <row r="51" spans="1:108" s="5" customFormat="1" ht="83.25" customHeight="1">
      <c r="A51" s="6"/>
      <c r="B51" s="113" t="s">
        <v>50</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7"/>
      <c r="AE51" s="114"/>
      <c r="AF51" s="115"/>
      <c r="AG51" s="115"/>
      <c r="AH51" s="115"/>
      <c r="AI51" s="115"/>
      <c r="AJ51" s="115"/>
      <c r="AK51" s="115"/>
      <c r="AL51" s="115"/>
      <c r="AM51" s="115"/>
      <c r="AN51" s="115"/>
      <c r="AO51" s="115"/>
      <c r="AP51" s="115"/>
      <c r="AQ51" s="115"/>
      <c r="AR51" s="115"/>
      <c r="AS51" s="115"/>
      <c r="AT51" s="116"/>
      <c r="AU51" s="114" t="s">
        <v>20</v>
      </c>
      <c r="AV51" s="115"/>
      <c r="AW51" s="115"/>
      <c r="AX51" s="115"/>
      <c r="AY51" s="115"/>
      <c r="AZ51" s="115"/>
      <c r="BA51" s="115"/>
      <c r="BB51" s="115"/>
      <c r="BC51" s="115"/>
      <c r="BD51" s="115"/>
      <c r="BE51" s="115"/>
      <c r="BF51" s="115"/>
      <c r="BG51" s="115"/>
      <c r="BH51" s="115"/>
      <c r="BI51" s="116"/>
      <c r="BJ51" s="171"/>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3"/>
      <c r="CN51" s="177"/>
      <c r="CO51" s="124"/>
      <c r="CP51" s="124"/>
      <c r="CQ51" s="124"/>
      <c r="CR51" s="124"/>
      <c r="CS51" s="124"/>
      <c r="CT51" s="124"/>
      <c r="CU51" s="124"/>
      <c r="CV51" s="124"/>
      <c r="CW51" s="124"/>
      <c r="CX51" s="124"/>
      <c r="CY51" s="124"/>
      <c r="CZ51" s="124"/>
      <c r="DA51" s="124"/>
      <c r="DB51" s="124"/>
      <c r="DC51" s="124"/>
      <c r="DD51" s="125"/>
    </row>
    <row r="52" spans="1:108" s="5" customFormat="1" ht="44.25" customHeight="1">
      <c r="A52" s="6"/>
      <c r="B52" s="113" t="s">
        <v>51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7"/>
      <c r="AE52" s="114"/>
      <c r="AF52" s="115"/>
      <c r="AG52" s="115"/>
      <c r="AH52" s="115"/>
      <c r="AI52" s="115"/>
      <c r="AJ52" s="115"/>
      <c r="AK52" s="115"/>
      <c r="AL52" s="115"/>
      <c r="AM52" s="115"/>
      <c r="AN52" s="115"/>
      <c r="AO52" s="115"/>
      <c r="AP52" s="115"/>
      <c r="AQ52" s="115"/>
      <c r="AR52" s="115"/>
      <c r="AS52" s="115"/>
      <c r="AT52" s="116"/>
      <c r="AU52" s="114" t="s">
        <v>20</v>
      </c>
      <c r="AV52" s="115"/>
      <c r="AW52" s="115"/>
      <c r="AX52" s="115"/>
      <c r="AY52" s="115"/>
      <c r="AZ52" s="115"/>
      <c r="BA52" s="115"/>
      <c r="BB52" s="115"/>
      <c r="BC52" s="115"/>
      <c r="BD52" s="115"/>
      <c r="BE52" s="115"/>
      <c r="BF52" s="115"/>
      <c r="BG52" s="115"/>
      <c r="BH52" s="115"/>
      <c r="BI52" s="116"/>
      <c r="BJ52" s="171"/>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3"/>
      <c r="CN52" s="177"/>
      <c r="CO52" s="124"/>
      <c r="CP52" s="124"/>
      <c r="CQ52" s="124"/>
      <c r="CR52" s="124"/>
      <c r="CS52" s="124"/>
      <c r="CT52" s="124"/>
      <c r="CU52" s="124"/>
      <c r="CV52" s="124"/>
      <c r="CW52" s="124"/>
      <c r="CX52" s="124"/>
      <c r="CY52" s="124"/>
      <c r="CZ52" s="124"/>
      <c r="DA52" s="124"/>
      <c r="DB52" s="124"/>
      <c r="DC52" s="124"/>
      <c r="DD52" s="125"/>
    </row>
    <row r="53" spans="1:108" s="5" customFormat="1" ht="33" customHeight="1">
      <c r="A53" s="12"/>
      <c r="B53" s="127" t="s">
        <v>52</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9"/>
      <c r="AE53" s="8"/>
      <c r="AF53" s="124" t="s">
        <v>40</v>
      </c>
      <c r="AG53" s="124"/>
      <c r="AH53" s="124"/>
      <c r="AI53" s="124"/>
      <c r="AJ53" s="124"/>
      <c r="AK53" s="124"/>
      <c r="AL53" s="124"/>
      <c r="AM53" s="124"/>
      <c r="AN53" s="124"/>
      <c r="AO53" s="124"/>
      <c r="AP53" s="124"/>
      <c r="AQ53" s="124"/>
      <c r="AR53" s="124"/>
      <c r="AS53" s="124"/>
      <c r="AT53" s="125"/>
      <c r="AU53" s="114" t="s">
        <v>20</v>
      </c>
      <c r="AV53" s="115"/>
      <c r="AW53" s="115"/>
      <c r="AX53" s="115"/>
      <c r="AY53" s="115"/>
      <c r="AZ53" s="115"/>
      <c r="BA53" s="115"/>
      <c r="BB53" s="115"/>
      <c r="BC53" s="115"/>
      <c r="BD53" s="115"/>
      <c r="BE53" s="115"/>
      <c r="BF53" s="115"/>
      <c r="BG53" s="115"/>
      <c r="BH53" s="115"/>
      <c r="BI53" s="116"/>
      <c r="BJ53" s="171"/>
      <c r="BK53" s="172"/>
      <c r="BL53" s="172"/>
      <c r="BM53" s="172"/>
      <c r="BN53" s="172"/>
      <c r="BO53" s="173"/>
      <c r="BP53" s="171"/>
      <c r="BQ53" s="172"/>
      <c r="BR53" s="172"/>
      <c r="BS53" s="172"/>
      <c r="BT53" s="172"/>
      <c r="BU53" s="173"/>
      <c r="BV53" s="171"/>
      <c r="BW53" s="172"/>
      <c r="BX53" s="172"/>
      <c r="BY53" s="172"/>
      <c r="BZ53" s="172"/>
      <c r="CA53" s="173"/>
      <c r="CB53" s="171"/>
      <c r="CC53" s="172"/>
      <c r="CD53" s="172"/>
      <c r="CE53" s="172"/>
      <c r="CF53" s="172"/>
      <c r="CG53" s="173"/>
      <c r="CH53" s="171"/>
      <c r="CI53" s="172"/>
      <c r="CJ53" s="172"/>
      <c r="CK53" s="172"/>
      <c r="CL53" s="172"/>
      <c r="CM53" s="173"/>
      <c r="CN53" s="47" t="s">
        <v>193</v>
      </c>
      <c r="CO53" s="48"/>
      <c r="CP53" s="48"/>
      <c r="CQ53" s="48"/>
      <c r="CR53" s="48"/>
      <c r="CS53" s="48"/>
      <c r="CT53" s="48"/>
      <c r="CU53" s="48"/>
      <c r="CV53" s="48"/>
      <c r="CW53" s="48"/>
      <c r="CX53" s="48"/>
      <c r="CY53" s="48"/>
      <c r="CZ53" s="48"/>
      <c r="DA53" s="48"/>
      <c r="DB53" s="48"/>
      <c r="DC53" s="48"/>
      <c r="DD53" s="49"/>
    </row>
    <row r="54" spans="1:108" s="5" customFormat="1" ht="33" customHeight="1">
      <c r="A54" s="14"/>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1"/>
      <c r="AE54" s="8"/>
      <c r="AF54" s="120" t="s">
        <v>41</v>
      </c>
      <c r="AG54" s="120"/>
      <c r="AH54" s="120"/>
      <c r="AI54" s="120"/>
      <c r="AJ54" s="120"/>
      <c r="AK54" s="120"/>
      <c r="AL54" s="120"/>
      <c r="AM54" s="120"/>
      <c r="AN54" s="120"/>
      <c r="AO54" s="120"/>
      <c r="AP54" s="120"/>
      <c r="AQ54" s="120"/>
      <c r="AR54" s="120"/>
      <c r="AS54" s="120"/>
      <c r="AT54" s="121"/>
      <c r="AU54" s="145" t="s">
        <v>62</v>
      </c>
      <c r="AV54" s="115"/>
      <c r="AW54" s="115"/>
      <c r="AX54" s="115"/>
      <c r="AY54" s="115"/>
      <c r="AZ54" s="115"/>
      <c r="BA54" s="115"/>
      <c r="BB54" s="115"/>
      <c r="BC54" s="115"/>
      <c r="BD54" s="115"/>
      <c r="BE54" s="115"/>
      <c r="BF54" s="115"/>
      <c r="BG54" s="115"/>
      <c r="BH54" s="115"/>
      <c r="BI54" s="116"/>
      <c r="BJ54" s="171"/>
      <c r="BK54" s="172"/>
      <c r="BL54" s="172"/>
      <c r="BM54" s="172"/>
      <c r="BN54" s="172"/>
      <c r="BO54" s="173"/>
      <c r="BP54" s="171"/>
      <c r="BQ54" s="172"/>
      <c r="BR54" s="172"/>
      <c r="BS54" s="172"/>
      <c r="BT54" s="172"/>
      <c r="BU54" s="173"/>
      <c r="BV54" s="171"/>
      <c r="BW54" s="172"/>
      <c r="BX54" s="172"/>
      <c r="BY54" s="172"/>
      <c r="BZ54" s="172"/>
      <c r="CA54" s="173"/>
      <c r="CB54" s="171"/>
      <c r="CC54" s="172"/>
      <c r="CD54" s="172"/>
      <c r="CE54" s="172"/>
      <c r="CF54" s="172"/>
      <c r="CG54" s="173"/>
      <c r="CH54" s="171"/>
      <c r="CI54" s="172"/>
      <c r="CJ54" s="172"/>
      <c r="CK54" s="172"/>
      <c r="CL54" s="172"/>
      <c r="CM54" s="173"/>
      <c r="CN54" s="53"/>
      <c r="CO54" s="54"/>
      <c r="CP54" s="54"/>
      <c r="CQ54" s="54"/>
      <c r="CR54" s="54"/>
      <c r="CS54" s="54"/>
      <c r="CT54" s="54"/>
      <c r="CU54" s="54"/>
      <c r="CV54" s="54"/>
      <c r="CW54" s="54"/>
      <c r="CX54" s="54"/>
      <c r="CY54" s="54"/>
      <c r="CZ54" s="54"/>
      <c r="DA54" s="54"/>
      <c r="DB54" s="54"/>
      <c r="DC54" s="54"/>
      <c r="DD54" s="55"/>
    </row>
    <row r="55" spans="1:108" s="5" customFormat="1" ht="29.25" customHeight="1">
      <c r="A55" s="12"/>
      <c r="B55" s="122" t="s">
        <v>53</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9"/>
      <c r="AE55" s="8"/>
      <c r="AF55" s="124" t="s">
        <v>40</v>
      </c>
      <c r="AG55" s="124"/>
      <c r="AH55" s="124"/>
      <c r="AI55" s="124"/>
      <c r="AJ55" s="124"/>
      <c r="AK55" s="124"/>
      <c r="AL55" s="124"/>
      <c r="AM55" s="124"/>
      <c r="AN55" s="124"/>
      <c r="AO55" s="124"/>
      <c r="AP55" s="124"/>
      <c r="AQ55" s="124"/>
      <c r="AR55" s="124"/>
      <c r="AS55" s="124"/>
      <c r="AT55" s="125"/>
      <c r="AU55" s="114" t="s">
        <v>20</v>
      </c>
      <c r="AV55" s="115"/>
      <c r="AW55" s="115"/>
      <c r="AX55" s="115"/>
      <c r="AY55" s="115"/>
      <c r="AZ55" s="115"/>
      <c r="BA55" s="115"/>
      <c r="BB55" s="115"/>
      <c r="BC55" s="115"/>
      <c r="BD55" s="115"/>
      <c r="BE55" s="115"/>
      <c r="BF55" s="115"/>
      <c r="BG55" s="115"/>
      <c r="BH55" s="115"/>
      <c r="BI55" s="116"/>
      <c r="BJ55" s="171"/>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3"/>
      <c r="CN55" s="177"/>
      <c r="CO55" s="124"/>
      <c r="CP55" s="124"/>
      <c r="CQ55" s="124"/>
      <c r="CR55" s="124"/>
      <c r="CS55" s="124"/>
      <c r="CT55" s="124"/>
      <c r="CU55" s="124"/>
      <c r="CV55" s="124"/>
      <c r="CW55" s="124"/>
      <c r="CX55" s="124"/>
      <c r="CY55" s="124"/>
      <c r="CZ55" s="124"/>
      <c r="DA55" s="124"/>
      <c r="DB55" s="124"/>
      <c r="DC55" s="124"/>
      <c r="DD55" s="125"/>
    </row>
    <row r="56" spans="1:108" s="5" customFormat="1" ht="29.25" customHeight="1">
      <c r="A56" s="14"/>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1"/>
      <c r="AE56" s="8"/>
      <c r="AF56" s="120" t="s">
        <v>41</v>
      </c>
      <c r="AG56" s="120"/>
      <c r="AH56" s="120"/>
      <c r="AI56" s="120"/>
      <c r="AJ56" s="120"/>
      <c r="AK56" s="120"/>
      <c r="AL56" s="120"/>
      <c r="AM56" s="120"/>
      <c r="AN56" s="120"/>
      <c r="AO56" s="120"/>
      <c r="AP56" s="120"/>
      <c r="AQ56" s="120"/>
      <c r="AR56" s="120"/>
      <c r="AS56" s="120"/>
      <c r="AT56" s="121"/>
      <c r="AU56" s="145" t="s">
        <v>62</v>
      </c>
      <c r="AV56" s="115"/>
      <c r="AW56" s="115"/>
      <c r="AX56" s="115"/>
      <c r="AY56" s="115"/>
      <c r="AZ56" s="115"/>
      <c r="BA56" s="115"/>
      <c r="BB56" s="115"/>
      <c r="BC56" s="115"/>
      <c r="BD56" s="115"/>
      <c r="BE56" s="115"/>
      <c r="BF56" s="115"/>
      <c r="BG56" s="115"/>
      <c r="BH56" s="115"/>
      <c r="BI56" s="116"/>
      <c r="BJ56" s="171"/>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3"/>
      <c r="CN56" s="177"/>
      <c r="CO56" s="124"/>
      <c r="CP56" s="124"/>
      <c r="CQ56" s="124"/>
      <c r="CR56" s="124"/>
      <c r="CS56" s="124"/>
      <c r="CT56" s="124"/>
      <c r="CU56" s="124"/>
      <c r="CV56" s="124"/>
      <c r="CW56" s="124"/>
      <c r="CX56" s="124"/>
      <c r="CY56" s="124"/>
      <c r="CZ56" s="124"/>
      <c r="DA56" s="124"/>
      <c r="DB56" s="124"/>
      <c r="DC56" s="124"/>
      <c r="DD56" s="125"/>
    </row>
    <row r="57" spans="1:108" s="5" customFormat="1" ht="44.25" customHeight="1">
      <c r="A57" s="6"/>
      <c r="B57" s="113" t="s">
        <v>54</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7"/>
      <c r="AE57" s="114"/>
      <c r="AF57" s="115"/>
      <c r="AG57" s="115"/>
      <c r="AH57" s="115"/>
      <c r="AI57" s="115"/>
      <c r="AJ57" s="115"/>
      <c r="AK57" s="115"/>
      <c r="AL57" s="115"/>
      <c r="AM57" s="115"/>
      <c r="AN57" s="115"/>
      <c r="AO57" s="115"/>
      <c r="AP57" s="115"/>
      <c r="AQ57" s="115"/>
      <c r="AR57" s="115"/>
      <c r="AS57" s="115"/>
      <c r="AT57" s="116"/>
      <c r="AU57" s="114" t="s">
        <v>20</v>
      </c>
      <c r="AV57" s="115"/>
      <c r="AW57" s="115"/>
      <c r="AX57" s="115"/>
      <c r="AY57" s="115"/>
      <c r="AZ57" s="115"/>
      <c r="BA57" s="115"/>
      <c r="BB57" s="115"/>
      <c r="BC57" s="115"/>
      <c r="BD57" s="115"/>
      <c r="BE57" s="115"/>
      <c r="BF57" s="115"/>
      <c r="BG57" s="115"/>
      <c r="BH57" s="115"/>
      <c r="BI57" s="116"/>
      <c r="BJ57" s="174" t="s">
        <v>3</v>
      </c>
      <c r="BK57" s="175"/>
      <c r="BL57" s="175"/>
      <c r="BM57" s="175"/>
      <c r="BN57" s="175"/>
      <c r="BO57" s="176"/>
      <c r="BP57" s="171"/>
      <c r="BQ57" s="172"/>
      <c r="BR57" s="172"/>
      <c r="BS57" s="172"/>
      <c r="BT57" s="172"/>
      <c r="BU57" s="173"/>
      <c r="BV57" s="171"/>
      <c r="BW57" s="172"/>
      <c r="BX57" s="172"/>
      <c r="BY57" s="172"/>
      <c r="BZ57" s="172"/>
      <c r="CA57" s="173"/>
      <c r="CB57" s="171"/>
      <c r="CC57" s="172"/>
      <c r="CD57" s="172"/>
      <c r="CE57" s="172"/>
      <c r="CF57" s="172"/>
      <c r="CG57" s="173"/>
      <c r="CH57" s="171"/>
      <c r="CI57" s="172"/>
      <c r="CJ57" s="172"/>
      <c r="CK57" s="172"/>
      <c r="CL57" s="172"/>
      <c r="CM57" s="173"/>
      <c r="CN57" s="177"/>
      <c r="CO57" s="124"/>
      <c r="CP57" s="124"/>
      <c r="CQ57" s="124"/>
      <c r="CR57" s="124"/>
      <c r="CS57" s="124"/>
      <c r="CT57" s="124"/>
      <c r="CU57" s="124"/>
      <c r="CV57" s="124"/>
      <c r="CW57" s="124"/>
      <c r="CX57" s="124"/>
      <c r="CY57" s="124"/>
      <c r="CZ57" s="124"/>
      <c r="DA57" s="124"/>
      <c r="DB57" s="124"/>
      <c r="DC57" s="124"/>
      <c r="DD57" s="125"/>
    </row>
    <row r="58" spans="1:108" s="5" customFormat="1" ht="84" customHeight="1">
      <c r="A58" s="6"/>
      <c r="B58" s="113" t="s">
        <v>55</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7"/>
      <c r="AE58" s="114"/>
      <c r="AF58" s="115"/>
      <c r="AG58" s="115"/>
      <c r="AH58" s="115"/>
      <c r="AI58" s="115"/>
      <c r="AJ58" s="115"/>
      <c r="AK58" s="115"/>
      <c r="AL58" s="115"/>
      <c r="AM58" s="115"/>
      <c r="AN58" s="115"/>
      <c r="AO58" s="115"/>
      <c r="AP58" s="115"/>
      <c r="AQ58" s="115"/>
      <c r="AR58" s="115"/>
      <c r="AS58" s="115"/>
      <c r="AT58" s="116"/>
      <c r="AU58" s="114" t="s">
        <v>20</v>
      </c>
      <c r="AV58" s="115"/>
      <c r="AW58" s="115"/>
      <c r="AX58" s="115"/>
      <c r="AY58" s="115"/>
      <c r="AZ58" s="115"/>
      <c r="BA58" s="115"/>
      <c r="BB58" s="115"/>
      <c r="BC58" s="115"/>
      <c r="BD58" s="115"/>
      <c r="BE58" s="115"/>
      <c r="BF58" s="115"/>
      <c r="BG58" s="115"/>
      <c r="BH58" s="115"/>
      <c r="BI58" s="116"/>
      <c r="BJ58" s="171"/>
      <c r="BK58" s="172"/>
      <c r="BL58" s="172"/>
      <c r="BM58" s="172"/>
      <c r="BN58" s="172"/>
      <c r="BO58" s="173"/>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3"/>
      <c r="CN58" s="177"/>
      <c r="CO58" s="124"/>
      <c r="CP58" s="124"/>
      <c r="CQ58" s="124"/>
      <c r="CR58" s="124"/>
      <c r="CS58" s="124"/>
      <c r="CT58" s="124"/>
      <c r="CU58" s="124"/>
      <c r="CV58" s="124"/>
      <c r="CW58" s="124"/>
      <c r="CX58" s="124"/>
      <c r="CY58" s="124"/>
      <c r="CZ58" s="124"/>
      <c r="DA58" s="124"/>
      <c r="DB58" s="124"/>
      <c r="DC58" s="124"/>
      <c r="DD58" s="125"/>
    </row>
    <row r="59" spans="1:108" s="5" customFormat="1" ht="44.25" customHeight="1">
      <c r="A59" s="6"/>
      <c r="B59" s="113" t="s">
        <v>56</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7"/>
      <c r="AE59" s="114"/>
      <c r="AF59" s="115"/>
      <c r="AG59" s="115"/>
      <c r="AH59" s="115"/>
      <c r="AI59" s="115"/>
      <c r="AJ59" s="115"/>
      <c r="AK59" s="115"/>
      <c r="AL59" s="115"/>
      <c r="AM59" s="115"/>
      <c r="AN59" s="115"/>
      <c r="AO59" s="115"/>
      <c r="AP59" s="115"/>
      <c r="AQ59" s="115"/>
      <c r="AR59" s="115"/>
      <c r="AS59" s="115"/>
      <c r="AT59" s="116"/>
      <c r="AU59" s="114" t="s">
        <v>20</v>
      </c>
      <c r="AV59" s="115"/>
      <c r="AW59" s="115"/>
      <c r="AX59" s="115"/>
      <c r="AY59" s="115"/>
      <c r="AZ59" s="115"/>
      <c r="BA59" s="115"/>
      <c r="BB59" s="115"/>
      <c r="BC59" s="115"/>
      <c r="BD59" s="115"/>
      <c r="BE59" s="115"/>
      <c r="BF59" s="115"/>
      <c r="BG59" s="115"/>
      <c r="BH59" s="115"/>
      <c r="BI59" s="116"/>
      <c r="BJ59" s="114"/>
      <c r="BK59" s="115"/>
      <c r="BL59" s="115"/>
      <c r="BM59" s="115"/>
      <c r="BN59" s="115"/>
      <c r="BO59" s="116"/>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6"/>
      <c r="CN59" s="177"/>
      <c r="CO59" s="124"/>
      <c r="CP59" s="124"/>
      <c r="CQ59" s="124"/>
      <c r="CR59" s="124"/>
      <c r="CS59" s="124"/>
      <c r="CT59" s="124"/>
      <c r="CU59" s="124"/>
      <c r="CV59" s="124"/>
      <c r="CW59" s="124"/>
      <c r="CX59" s="124"/>
      <c r="CY59" s="124"/>
      <c r="CZ59" s="124"/>
      <c r="DA59" s="124"/>
      <c r="DB59" s="124"/>
      <c r="DC59" s="124"/>
      <c r="DD59" s="125"/>
    </row>
    <row r="60" spans="1:108" s="5" customFormat="1" ht="33" customHeight="1">
      <c r="A60" s="12"/>
      <c r="B60" s="127" t="s">
        <v>57</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9"/>
      <c r="AE60" s="8"/>
      <c r="AF60" s="124" t="s">
        <v>40</v>
      </c>
      <c r="AG60" s="124"/>
      <c r="AH60" s="124"/>
      <c r="AI60" s="124"/>
      <c r="AJ60" s="124"/>
      <c r="AK60" s="124"/>
      <c r="AL60" s="124"/>
      <c r="AM60" s="124"/>
      <c r="AN60" s="124"/>
      <c r="AO60" s="124"/>
      <c r="AP60" s="124"/>
      <c r="AQ60" s="124"/>
      <c r="AR60" s="124"/>
      <c r="AS60" s="124"/>
      <c r="AT60" s="125"/>
      <c r="AU60" s="114" t="s">
        <v>20</v>
      </c>
      <c r="AV60" s="115"/>
      <c r="AW60" s="115"/>
      <c r="AX60" s="115"/>
      <c r="AY60" s="115"/>
      <c r="AZ60" s="115"/>
      <c r="BA60" s="115"/>
      <c r="BB60" s="115"/>
      <c r="BC60" s="115"/>
      <c r="BD60" s="115"/>
      <c r="BE60" s="115"/>
      <c r="BF60" s="115"/>
      <c r="BG60" s="115"/>
      <c r="BH60" s="115"/>
      <c r="BI60" s="116"/>
      <c r="BJ60" s="114"/>
      <c r="BK60" s="115"/>
      <c r="BL60" s="115"/>
      <c r="BM60" s="115"/>
      <c r="BN60" s="115"/>
      <c r="BO60" s="116"/>
      <c r="BP60" s="114"/>
      <c r="BQ60" s="115"/>
      <c r="BR60" s="115"/>
      <c r="BS60" s="115"/>
      <c r="BT60" s="115"/>
      <c r="BU60" s="116"/>
      <c r="BV60" s="114"/>
      <c r="BW60" s="115"/>
      <c r="BX60" s="115"/>
      <c r="BY60" s="115"/>
      <c r="BZ60" s="115"/>
      <c r="CA60" s="116"/>
      <c r="CB60" s="114"/>
      <c r="CC60" s="115"/>
      <c r="CD60" s="115"/>
      <c r="CE60" s="115"/>
      <c r="CF60" s="115"/>
      <c r="CG60" s="116"/>
      <c r="CH60" s="114"/>
      <c r="CI60" s="115"/>
      <c r="CJ60" s="115"/>
      <c r="CK60" s="115"/>
      <c r="CL60" s="115"/>
      <c r="CM60" s="116"/>
      <c r="CN60" s="47" t="s">
        <v>192</v>
      </c>
      <c r="CO60" s="48"/>
      <c r="CP60" s="48"/>
      <c r="CQ60" s="48"/>
      <c r="CR60" s="48"/>
      <c r="CS60" s="48"/>
      <c r="CT60" s="48"/>
      <c r="CU60" s="48"/>
      <c r="CV60" s="48"/>
      <c r="CW60" s="48"/>
      <c r="CX60" s="48"/>
      <c r="CY60" s="48"/>
      <c r="CZ60" s="48"/>
      <c r="DA60" s="48"/>
      <c r="DB60" s="48"/>
      <c r="DC60" s="48"/>
      <c r="DD60" s="49"/>
    </row>
    <row r="61" spans="1:108" s="5" customFormat="1" ht="33" customHeight="1">
      <c r="A61" s="14"/>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1"/>
      <c r="AE61" s="8"/>
      <c r="AF61" s="120" t="s">
        <v>41</v>
      </c>
      <c r="AG61" s="120"/>
      <c r="AH61" s="120"/>
      <c r="AI61" s="120"/>
      <c r="AJ61" s="120"/>
      <c r="AK61" s="120"/>
      <c r="AL61" s="120"/>
      <c r="AM61" s="120"/>
      <c r="AN61" s="120"/>
      <c r="AO61" s="120"/>
      <c r="AP61" s="120"/>
      <c r="AQ61" s="120"/>
      <c r="AR61" s="120"/>
      <c r="AS61" s="120"/>
      <c r="AT61" s="121"/>
      <c r="AU61" s="145" t="s">
        <v>62</v>
      </c>
      <c r="AV61" s="115"/>
      <c r="AW61" s="115"/>
      <c r="AX61" s="115"/>
      <c r="AY61" s="115"/>
      <c r="AZ61" s="115"/>
      <c r="BA61" s="115"/>
      <c r="BB61" s="115"/>
      <c r="BC61" s="115"/>
      <c r="BD61" s="115"/>
      <c r="BE61" s="115"/>
      <c r="BF61" s="115"/>
      <c r="BG61" s="115"/>
      <c r="BH61" s="115"/>
      <c r="BI61" s="116"/>
      <c r="BJ61" s="114"/>
      <c r="BK61" s="115"/>
      <c r="BL61" s="115"/>
      <c r="BM61" s="115"/>
      <c r="BN61" s="115"/>
      <c r="BO61" s="116"/>
      <c r="BP61" s="114"/>
      <c r="BQ61" s="115"/>
      <c r="BR61" s="115"/>
      <c r="BS61" s="115"/>
      <c r="BT61" s="115"/>
      <c r="BU61" s="116"/>
      <c r="BV61" s="114"/>
      <c r="BW61" s="115"/>
      <c r="BX61" s="115"/>
      <c r="BY61" s="115"/>
      <c r="BZ61" s="115"/>
      <c r="CA61" s="116"/>
      <c r="CB61" s="114"/>
      <c r="CC61" s="115"/>
      <c r="CD61" s="115"/>
      <c r="CE61" s="115"/>
      <c r="CF61" s="115"/>
      <c r="CG61" s="116"/>
      <c r="CH61" s="114"/>
      <c r="CI61" s="115"/>
      <c r="CJ61" s="115"/>
      <c r="CK61" s="115"/>
      <c r="CL61" s="115"/>
      <c r="CM61" s="116"/>
      <c r="CN61" s="53"/>
      <c r="CO61" s="54"/>
      <c r="CP61" s="54"/>
      <c r="CQ61" s="54"/>
      <c r="CR61" s="54"/>
      <c r="CS61" s="54"/>
      <c r="CT61" s="54"/>
      <c r="CU61" s="54"/>
      <c r="CV61" s="54"/>
      <c r="CW61" s="54"/>
      <c r="CX61" s="54"/>
      <c r="CY61" s="54"/>
      <c r="CZ61" s="54"/>
      <c r="DA61" s="54"/>
      <c r="DB61" s="54"/>
      <c r="DC61" s="54"/>
      <c r="DD61" s="55"/>
    </row>
    <row r="62" spans="1:108" s="5" customFormat="1" ht="29.25" customHeight="1">
      <c r="A62" s="12"/>
      <c r="B62" s="122" t="s">
        <v>58</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9"/>
      <c r="AE62" s="8"/>
      <c r="AF62" s="124" t="s">
        <v>40</v>
      </c>
      <c r="AG62" s="124"/>
      <c r="AH62" s="124"/>
      <c r="AI62" s="124"/>
      <c r="AJ62" s="124"/>
      <c r="AK62" s="124"/>
      <c r="AL62" s="124"/>
      <c r="AM62" s="124"/>
      <c r="AN62" s="124"/>
      <c r="AO62" s="124"/>
      <c r="AP62" s="124"/>
      <c r="AQ62" s="124"/>
      <c r="AR62" s="124"/>
      <c r="AS62" s="124"/>
      <c r="AT62" s="125"/>
      <c r="AU62" s="114" t="s">
        <v>20</v>
      </c>
      <c r="AV62" s="115"/>
      <c r="AW62" s="115"/>
      <c r="AX62" s="115"/>
      <c r="AY62" s="115"/>
      <c r="AZ62" s="115"/>
      <c r="BA62" s="115"/>
      <c r="BB62" s="115"/>
      <c r="BC62" s="115"/>
      <c r="BD62" s="115"/>
      <c r="BE62" s="115"/>
      <c r="BF62" s="115"/>
      <c r="BG62" s="115"/>
      <c r="BH62" s="115"/>
      <c r="BI62" s="116"/>
      <c r="BJ62" s="114"/>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6"/>
      <c r="CN62" s="177"/>
      <c r="CO62" s="124"/>
      <c r="CP62" s="124"/>
      <c r="CQ62" s="124"/>
      <c r="CR62" s="124"/>
      <c r="CS62" s="124"/>
      <c r="CT62" s="124"/>
      <c r="CU62" s="124"/>
      <c r="CV62" s="124"/>
      <c r="CW62" s="124"/>
      <c r="CX62" s="124"/>
      <c r="CY62" s="124"/>
      <c r="CZ62" s="124"/>
      <c r="DA62" s="124"/>
      <c r="DB62" s="124"/>
      <c r="DC62" s="124"/>
      <c r="DD62" s="125"/>
    </row>
    <row r="63" spans="1:108" s="5" customFormat="1" ht="29.25" customHeight="1">
      <c r="A63" s="14"/>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1"/>
      <c r="AE63" s="8"/>
      <c r="AF63" s="120" t="s">
        <v>41</v>
      </c>
      <c r="AG63" s="120"/>
      <c r="AH63" s="120"/>
      <c r="AI63" s="120"/>
      <c r="AJ63" s="120"/>
      <c r="AK63" s="120"/>
      <c r="AL63" s="120"/>
      <c r="AM63" s="120"/>
      <c r="AN63" s="120"/>
      <c r="AO63" s="120"/>
      <c r="AP63" s="120"/>
      <c r="AQ63" s="120"/>
      <c r="AR63" s="120"/>
      <c r="AS63" s="120"/>
      <c r="AT63" s="121"/>
      <c r="AU63" s="145" t="s">
        <v>62</v>
      </c>
      <c r="AV63" s="115"/>
      <c r="AW63" s="115"/>
      <c r="AX63" s="115"/>
      <c r="AY63" s="115"/>
      <c r="AZ63" s="115"/>
      <c r="BA63" s="115"/>
      <c r="BB63" s="115"/>
      <c r="BC63" s="115"/>
      <c r="BD63" s="115"/>
      <c r="BE63" s="115"/>
      <c r="BF63" s="115"/>
      <c r="BG63" s="115"/>
      <c r="BH63" s="115"/>
      <c r="BI63" s="116"/>
      <c r="BJ63" s="114"/>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6"/>
      <c r="CN63" s="177"/>
      <c r="CO63" s="124"/>
      <c r="CP63" s="124"/>
      <c r="CQ63" s="124"/>
      <c r="CR63" s="124"/>
      <c r="CS63" s="124"/>
      <c r="CT63" s="124"/>
      <c r="CU63" s="124"/>
      <c r="CV63" s="124"/>
      <c r="CW63" s="124"/>
      <c r="CX63" s="124"/>
      <c r="CY63" s="124"/>
      <c r="CZ63" s="124"/>
      <c r="DA63" s="124"/>
      <c r="DB63" s="124"/>
      <c r="DC63" s="124"/>
      <c r="DD63" s="125"/>
    </row>
    <row r="64" spans="1:108" s="5" customFormat="1" ht="29.25" customHeight="1">
      <c r="A64" s="12"/>
      <c r="B64" s="122" t="s">
        <v>59</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9"/>
      <c r="AE64" s="8"/>
      <c r="AF64" s="124" t="s">
        <v>60</v>
      </c>
      <c r="AG64" s="124"/>
      <c r="AH64" s="124"/>
      <c r="AI64" s="124"/>
      <c r="AJ64" s="124"/>
      <c r="AK64" s="124"/>
      <c r="AL64" s="124"/>
      <c r="AM64" s="124"/>
      <c r="AN64" s="124"/>
      <c r="AO64" s="124"/>
      <c r="AP64" s="124"/>
      <c r="AQ64" s="124"/>
      <c r="AR64" s="124"/>
      <c r="AS64" s="124"/>
      <c r="AT64" s="125"/>
      <c r="AU64" s="114" t="s">
        <v>20</v>
      </c>
      <c r="AV64" s="115"/>
      <c r="AW64" s="115"/>
      <c r="AX64" s="115"/>
      <c r="AY64" s="115"/>
      <c r="AZ64" s="115"/>
      <c r="BA64" s="115"/>
      <c r="BB64" s="115"/>
      <c r="BC64" s="115"/>
      <c r="BD64" s="115"/>
      <c r="BE64" s="115"/>
      <c r="BF64" s="115"/>
      <c r="BG64" s="115"/>
      <c r="BH64" s="115"/>
      <c r="BI64" s="116"/>
      <c r="BJ64" s="114"/>
      <c r="BK64" s="115"/>
      <c r="BL64" s="115"/>
      <c r="BM64" s="115"/>
      <c r="BN64" s="115"/>
      <c r="BO64" s="116"/>
      <c r="BP64" s="114"/>
      <c r="BQ64" s="115"/>
      <c r="BR64" s="115"/>
      <c r="BS64" s="115"/>
      <c r="BT64" s="115"/>
      <c r="BU64" s="116"/>
      <c r="BV64" s="114"/>
      <c r="BW64" s="115"/>
      <c r="BX64" s="115"/>
      <c r="BY64" s="115"/>
      <c r="BZ64" s="115"/>
      <c r="CA64" s="116"/>
      <c r="CB64" s="114"/>
      <c r="CC64" s="115"/>
      <c r="CD64" s="115"/>
      <c r="CE64" s="115"/>
      <c r="CF64" s="115"/>
      <c r="CG64" s="116"/>
      <c r="CH64" s="114"/>
      <c r="CI64" s="115"/>
      <c r="CJ64" s="115"/>
      <c r="CK64" s="115"/>
      <c r="CL64" s="115"/>
      <c r="CM64" s="116"/>
      <c r="CN64" s="177"/>
      <c r="CO64" s="124"/>
      <c r="CP64" s="124"/>
      <c r="CQ64" s="124"/>
      <c r="CR64" s="124"/>
      <c r="CS64" s="124"/>
      <c r="CT64" s="124"/>
      <c r="CU64" s="124"/>
      <c r="CV64" s="124"/>
      <c r="CW64" s="124"/>
      <c r="CX64" s="124"/>
      <c r="CY64" s="124"/>
      <c r="CZ64" s="124"/>
      <c r="DA64" s="124"/>
      <c r="DB64" s="124"/>
      <c r="DC64" s="124"/>
      <c r="DD64" s="125"/>
    </row>
    <row r="65" spans="1:108" s="5" customFormat="1" ht="29.25" customHeight="1">
      <c r="A65" s="14"/>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1"/>
      <c r="AE65" s="8"/>
      <c r="AF65" s="120" t="s">
        <v>61</v>
      </c>
      <c r="AG65" s="120"/>
      <c r="AH65" s="120"/>
      <c r="AI65" s="120"/>
      <c r="AJ65" s="120"/>
      <c r="AK65" s="120"/>
      <c r="AL65" s="120"/>
      <c r="AM65" s="120"/>
      <c r="AN65" s="120"/>
      <c r="AO65" s="120"/>
      <c r="AP65" s="120"/>
      <c r="AQ65" s="120"/>
      <c r="AR65" s="120"/>
      <c r="AS65" s="120"/>
      <c r="AT65" s="121"/>
      <c r="AU65" s="145" t="s">
        <v>62</v>
      </c>
      <c r="AV65" s="115"/>
      <c r="AW65" s="115"/>
      <c r="AX65" s="115"/>
      <c r="AY65" s="115"/>
      <c r="AZ65" s="115"/>
      <c r="BA65" s="115"/>
      <c r="BB65" s="115"/>
      <c r="BC65" s="115"/>
      <c r="BD65" s="115"/>
      <c r="BE65" s="115"/>
      <c r="BF65" s="115"/>
      <c r="BG65" s="115"/>
      <c r="BH65" s="115"/>
      <c r="BI65" s="116"/>
      <c r="BJ65" s="114"/>
      <c r="BK65" s="115"/>
      <c r="BL65" s="115"/>
      <c r="BM65" s="115"/>
      <c r="BN65" s="115"/>
      <c r="BO65" s="116"/>
      <c r="BP65" s="114"/>
      <c r="BQ65" s="115"/>
      <c r="BR65" s="115"/>
      <c r="BS65" s="115"/>
      <c r="BT65" s="115"/>
      <c r="BU65" s="116"/>
      <c r="BV65" s="114"/>
      <c r="BW65" s="115"/>
      <c r="BX65" s="115"/>
      <c r="BY65" s="115"/>
      <c r="BZ65" s="115"/>
      <c r="CA65" s="116"/>
      <c r="CB65" s="114"/>
      <c r="CC65" s="115"/>
      <c r="CD65" s="115"/>
      <c r="CE65" s="115"/>
      <c r="CF65" s="115"/>
      <c r="CG65" s="116"/>
      <c r="CH65" s="114"/>
      <c r="CI65" s="115"/>
      <c r="CJ65" s="115"/>
      <c r="CK65" s="115"/>
      <c r="CL65" s="115"/>
      <c r="CM65" s="116"/>
      <c r="CN65" s="177"/>
      <c r="CO65" s="124"/>
      <c r="CP65" s="124"/>
      <c r="CQ65" s="124"/>
      <c r="CR65" s="124"/>
      <c r="CS65" s="124"/>
      <c r="CT65" s="124"/>
      <c r="CU65" s="124"/>
      <c r="CV65" s="124"/>
      <c r="CW65" s="124"/>
      <c r="CX65" s="124"/>
      <c r="CY65" s="124"/>
      <c r="CZ65" s="124"/>
      <c r="DA65" s="124"/>
      <c r="DB65" s="124"/>
      <c r="DC65" s="124"/>
      <c r="DD65" s="125"/>
    </row>
    <row r="66" spans="1:108" s="5" customFormat="1" ht="84" customHeight="1">
      <c r="A66" s="6"/>
      <c r="B66" s="113" t="s">
        <v>63</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7"/>
      <c r="AE66" s="114"/>
      <c r="AF66" s="115"/>
      <c r="AG66" s="115"/>
      <c r="AH66" s="115"/>
      <c r="AI66" s="115"/>
      <c r="AJ66" s="115"/>
      <c r="AK66" s="115"/>
      <c r="AL66" s="115"/>
      <c r="AM66" s="115"/>
      <c r="AN66" s="115"/>
      <c r="AO66" s="115"/>
      <c r="AP66" s="115"/>
      <c r="AQ66" s="115"/>
      <c r="AR66" s="115"/>
      <c r="AS66" s="115"/>
      <c r="AT66" s="116"/>
      <c r="AU66" s="114" t="s">
        <v>20</v>
      </c>
      <c r="AV66" s="115"/>
      <c r="AW66" s="115"/>
      <c r="AX66" s="115"/>
      <c r="AY66" s="115"/>
      <c r="AZ66" s="115"/>
      <c r="BA66" s="115"/>
      <c r="BB66" s="115"/>
      <c r="BC66" s="115"/>
      <c r="BD66" s="115"/>
      <c r="BE66" s="115"/>
      <c r="BF66" s="115"/>
      <c r="BG66" s="115"/>
      <c r="BH66" s="115"/>
      <c r="BI66" s="116"/>
      <c r="BJ66" s="114"/>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6"/>
      <c r="CN66" s="177"/>
      <c r="CO66" s="124"/>
      <c r="CP66" s="124"/>
      <c r="CQ66" s="124"/>
      <c r="CR66" s="124"/>
      <c r="CS66" s="124"/>
      <c r="CT66" s="124"/>
      <c r="CU66" s="124"/>
      <c r="CV66" s="124"/>
      <c r="CW66" s="124"/>
      <c r="CX66" s="124"/>
      <c r="CY66" s="124"/>
      <c r="CZ66" s="124"/>
      <c r="DA66" s="124"/>
      <c r="DB66" s="124"/>
      <c r="DC66" s="124"/>
      <c r="DD66" s="125"/>
    </row>
    <row r="67" spans="1:108" s="5" customFormat="1" ht="44.25" customHeight="1">
      <c r="A67" s="6"/>
      <c r="B67" s="113" t="s">
        <v>64</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7"/>
      <c r="AE67" s="114"/>
      <c r="AF67" s="115"/>
      <c r="AG67" s="115"/>
      <c r="AH67" s="115"/>
      <c r="AI67" s="115"/>
      <c r="AJ67" s="115"/>
      <c r="AK67" s="115"/>
      <c r="AL67" s="115"/>
      <c r="AM67" s="115"/>
      <c r="AN67" s="115"/>
      <c r="AO67" s="115"/>
      <c r="AP67" s="115"/>
      <c r="AQ67" s="115"/>
      <c r="AR67" s="115"/>
      <c r="AS67" s="115"/>
      <c r="AT67" s="116"/>
      <c r="AU67" s="114" t="s">
        <v>20</v>
      </c>
      <c r="AV67" s="115"/>
      <c r="AW67" s="115"/>
      <c r="AX67" s="115"/>
      <c r="AY67" s="115"/>
      <c r="AZ67" s="115"/>
      <c r="BA67" s="115"/>
      <c r="BB67" s="115"/>
      <c r="BC67" s="115"/>
      <c r="BD67" s="115"/>
      <c r="BE67" s="115"/>
      <c r="BF67" s="115"/>
      <c r="BG67" s="115"/>
      <c r="BH67" s="115"/>
      <c r="BI67" s="116"/>
      <c r="BJ67" s="114"/>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6"/>
      <c r="CN67" s="177"/>
      <c r="CO67" s="124"/>
      <c r="CP67" s="124"/>
      <c r="CQ67" s="124"/>
      <c r="CR67" s="124"/>
      <c r="CS67" s="124"/>
      <c r="CT67" s="124"/>
      <c r="CU67" s="124"/>
      <c r="CV67" s="124"/>
      <c r="CW67" s="124"/>
      <c r="CX67" s="124"/>
      <c r="CY67" s="124"/>
      <c r="CZ67" s="124"/>
      <c r="DA67" s="124"/>
      <c r="DB67" s="124"/>
      <c r="DC67" s="124"/>
      <c r="DD67" s="125"/>
    </row>
    <row r="68" spans="1:107" ht="1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row>
    <row r="69" spans="1:107" s="1" customFormat="1" ht="12.75">
      <c r="A69" s="15"/>
      <c r="B69" s="15"/>
      <c r="C69" s="15"/>
      <c r="D69" s="15"/>
      <c r="E69" s="15"/>
      <c r="F69" s="15" t="s">
        <v>0</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row>
    <row r="70" spans="1:107" s="1" customFormat="1" ht="12.75">
      <c r="A70" s="16" t="s">
        <v>66</v>
      </c>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row>
  </sheetData>
  <sheetProtection/>
  <mergeCells count="348">
    <mergeCell ref="AU14:BI14"/>
    <mergeCell ref="BJ14:BO14"/>
    <mergeCell ref="BP14:BU14"/>
    <mergeCell ref="BV14:CA14"/>
    <mergeCell ref="A5:DD5"/>
    <mergeCell ref="A6:DD6"/>
    <mergeCell ref="A7:DD7"/>
    <mergeCell ref="O10:CR10"/>
    <mergeCell ref="H11:BE11"/>
    <mergeCell ref="H12:BE12"/>
    <mergeCell ref="CB14:CG14"/>
    <mergeCell ref="CH14:CM14"/>
    <mergeCell ref="CN14:DD14"/>
    <mergeCell ref="B15:AC15"/>
    <mergeCell ref="AE15:AT15"/>
    <mergeCell ref="AU15:BI15"/>
    <mergeCell ref="BJ15:CM15"/>
    <mergeCell ref="CN15:DD15"/>
    <mergeCell ref="A14:AD14"/>
    <mergeCell ref="AE14:AT14"/>
    <mergeCell ref="B16:AC16"/>
    <mergeCell ref="AE16:AT16"/>
    <mergeCell ref="AU16:BI16"/>
    <mergeCell ref="BJ16:CM16"/>
    <mergeCell ref="CN16:DD16"/>
    <mergeCell ref="B17:AC17"/>
    <mergeCell ref="AE17:AT17"/>
    <mergeCell ref="AU17:BI17"/>
    <mergeCell ref="BJ17:CM17"/>
    <mergeCell ref="CN17:DD17"/>
    <mergeCell ref="B18:AC18"/>
    <mergeCell ref="AE18:AT18"/>
    <mergeCell ref="AU18:BI18"/>
    <mergeCell ref="BJ18:CM18"/>
    <mergeCell ref="CN18:DD18"/>
    <mergeCell ref="B19:AC19"/>
    <mergeCell ref="AE19:AT19"/>
    <mergeCell ref="AU19:BI19"/>
    <mergeCell ref="BJ19:CM19"/>
    <mergeCell ref="CN19:DD19"/>
    <mergeCell ref="CN20:DD20"/>
    <mergeCell ref="B21:AC21"/>
    <mergeCell ref="AE21:AT21"/>
    <mergeCell ref="AU21:BI21"/>
    <mergeCell ref="BJ21:CM21"/>
    <mergeCell ref="CN21:DD21"/>
    <mergeCell ref="B20:AC20"/>
    <mergeCell ref="AE20:AT20"/>
    <mergeCell ref="AU20:BI20"/>
    <mergeCell ref="BJ20:BO20"/>
    <mergeCell ref="BP22:BU22"/>
    <mergeCell ref="BV22:CA22"/>
    <mergeCell ref="CB20:CG20"/>
    <mergeCell ref="CH20:CM20"/>
    <mergeCell ref="BP20:BU20"/>
    <mergeCell ref="BV20:CA20"/>
    <mergeCell ref="CB22:CG22"/>
    <mergeCell ref="CH22:CM22"/>
    <mergeCell ref="CN22:DD22"/>
    <mergeCell ref="B23:AC23"/>
    <mergeCell ref="AE23:AT23"/>
    <mergeCell ref="AU23:BI23"/>
    <mergeCell ref="BJ23:CM23"/>
    <mergeCell ref="CN23:DD23"/>
    <mergeCell ref="B22:AC22"/>
    <mergeCell ref="AE22:AT22"/>
    <mergeCell ref="AU22:BI22"/>
    <mergeCell ref="BJ22:BO22"/>
    <mergeCell ref="B24:AC24"/>
    <mergeCell ref="AE24:AT24"/>
    <mergeCell ref="AU24:BI24"/>
    <mergeCell ref="BJ24:CM24"/>
    <mergeCell ref="CN24:DD24"/>
    <mergeCell ref="B25:AC29"/>
    <mergeCell ref="AF25:AT25"/>
    <mergeCell ref="AU25:BI25"/>
    <mergeCell ref="BJ25:BO25"/>
    <mergeCell ref="BP25:BU25"/>
    <mergeCell ref="BV25:CA25"/>
    <mergeCell ref="CB25:CG25"/>
    <mergeCell ref="CH25:CM25"/>
    <mergeCell ref="CN25:DD25"/>
    <mergeCell ref="AF26:AT26"/>
    <mergeCell ref="AU26:BI26"/>
    <mergeCell ref="BJ26:BO26"/>
    <mergeCell ref="BP26:BU26"/>
    <mergeCell ref="BV26:CA26"/>
    <mergeCell ref="CB26:CG26"/>
    <mergeCell ref="CH26:CM26"/>
    <mergeCell ref="CN26:DD26"/>
    <mergeCell ref="AF27:AT27"/>
    <mergeCell ref="AU27:BI27"/>
    <mergeCell ref="BJ27:BO27"/>
    <mergeCell ref="BP27:BU27"/>
    <mergeCell ref="BV27:CA27"/>
    <mergeCell ref="CB27:CG27"/>
    <mergeCell ref="CH27:CM27"/>
    <mergeCell ref="CN27:DD27"/>
    <mergeCell ref="AF28:AT28"/>
    <mergeCell ref="AU28:BI28"/>
    <mergeCell ref="BJ28:BO28"/>
    <mergeCell ref="BP28:BU28"/>
    <mergeCell ref="BV28:CA28"/>
    <mergeCell ref="CB28:CG28"/>
    <mergeCell ref="CH28:CM28"/>
    <mergeCell ref="CN28:DD28"/>
    <mergeCell ref="AF29:AT29"/>
    <mergeCell ref="AU29:BI29"/>
    <mergeCell ref="BJ29:BO29"/>
    <mergeCell ref="BP29:BU29"/>
    <mergeCell ref="BV29:CA29"/>
    <mergeCell ref="CB29:CG29"/>
    <mergeCell ref="CH29:CM29"/>
    <mergeCell ref="CN29:DD29"/>
    <mergeCell ref="B30:AC34"/>
    <mergeCell ref="AF30:AT30"/>
    <mergeCell ref="AU30:BI30"/>
    <mergeCell ref="BJ30:CM30"/>
    <mergeCell ref="CN30:DD30"/>
    <mergeCell ref="AF31:AT31"/>
    <mergeCell ref="AU31:BI31"/>
    <mergeCell ref="BJ31:CM31"/>
    <mergeCell ref="CN31:DD31"/>
    <mergeCell ref="AF32:AT32"/>
    <mergeCell ref="AU32:BI32"/>
    <mergeCell ref="BJ32:CM32"/>
    <mergeCell ref="CN32:DD32"/>
    <mergeCell ref="AF33:AT33"/>
    <mergeCell ref="AU33:BI33"/>
    <mergeCell ref="BJ33:CM33"/>
    <mergeCell ref="CN33:DD33"/>
    <mergeCell ref="AF34:AT34"/>
    <mergeCell ref="AU34:BI34"/>
    <mergeCell ref="BJ34:CM34"/>
    <mergeCell ref="CN34:DD34"/>
    <mergeCell ref="B35:AC35"/>
    <mergeCell ref="AE35:AT35"/>
    <mergeCell ref="AU35:BI35"/>
    <mergeCell ref="BJ35:BO35"/>
    <mergeCell ref="BP35:BU35"/>
    <mergeCell ref="BV35:CA35"/>
    <mergeCell ref="CB35:CG35"/>
    <mergeCell ref="CH35:CM35"/>
    <mergeCell ref="CN35:DD35"/>
    <mergeCell ref="B36:AC36"/>
    <mergeCell ref="AE36:AT36"/>
    <mergeCell ref="AU36:BI36"/>
    <mergeCell ref="BJ36:CM36"/>
    <mergeCell ref="CN36:DD36"/>
    <mergeCell ref="B37:AC37"/>
    <mergeCell ref="AE37:AT37"/>
    <mergeCell ref="AU37:BI37"/>
    <mergeCell ref="BJ37:CM37"/>
    <mergeCell ref="CN37:DD37"/>
    <mergeCell ref="B38:AC39"/>
    <mergeCell ref="AF38:AT38"/>
    <mergeCell ref="AU38:BI38"/>
    <mergeCell ref="BJ38:BO38"/>
    <mergeCell ref="BP38:BU38"/>
    <mergeCell ref="BV38:CA38"/>
    <mergeCell ref="CB38:CG38"/>
    <mergeCell ref="CH38:CM38"/>
    <mergeCell ref="AF39:AT39"/>
    <mergeCell ref="AU39:BI39"/>
    <mergeCell ref="BJ39:BO39"/>
    <mergeCell ref="BP39:BU39"/>
    <mergeCell ref="BV39:CA39"/>
    <mergeCell ref="CB39:CG39"/>
    <mergeCell ref="CH39:CM39"/>
    <mergeCell ref="B40:AC41"/>
    <mergeCell ref="AF40:AT40"/>
    <mergeCell ref="AU40:BI40"/>
    <mergeCell ref="BJ40:CM40"/>
    <mergeCell ref="CN40:DD40"/>
    <mergeCell ref="AF41:AT41"/>
    <mergeCell ref="AU41:BI41"/>
    <mergeCell ref="BJ41:CM41"/>
    <mergeCell ref="CN41:DD41"/>
    <mergeCell ref="CN42:DD42"/>
    <mergeCell ref="B43:AC43"/>
    <mergeCell ref="AE43:AT43"/>
    <mergeCell ref="AU43:BI43"/>
    <mergeCell ref="BJ43:CM43"/>
    <mergeCell ref="CN43:DD43"/>
    <mergeCell ref="B42:AC42"/>
    <mergeCell ref="AE42:AT42"/>
    <mergeCell ref="AU42:BI42"/>
    <mergeCell ref="BJ42:BO42"/>
    <mergeCell ref="B45:AC46"/>
    <mergeCell ref="CB42:CG42"/>
    <mergeCell ref="CH42:CM42"/>
    <mergeCell ref="BP42:BU42"/>
    <mergeCell ref="BV42:CA42"/>
    <mergeCell ref="AU45:BI45"/>
    <mergeCell ref="BJ45:BO45"/>
    <mergeCell ref="BP45:BU45"/>
    <mergeCell ref="BV45:CA45"/>
    <mergeCell ref="CN47:DD47"/>
    <mergeCell ref="B44:AC44"/>
    <mergeCell ref="AE44:AT44"/>
    <mergeCell ref="AU44:BI44"/>
    <mergeCell ref="BJ44:CM44"/>
    <mergeCell ref="CN44:DD44"/>
    <mergeCell ref="BP46:BU46"/>
    <mergeCell ref="BV46:CA46"/>
    <mergeCell ref="CB46:CG46"/>
    <mergeCell ref="CH46:CM46"/>
    <mergeCell ref="AF48:AT48"/>
    <mergeCell ref="AU48:BI48"/>
    <mergeCell ref="BJ48:CM48"/>
    <mergeCell ref="CN48:DD48"/>
    <mergeCell ref="CB45:CG45"/>
    <mergeCell ref="CH45:CM45"/>
    <mergeCell ref="AF46:AT46"/>
    <mergeCell ref="AU46:BI46"/>
    <mergeCell ref="BJ46:BO46"/>
    <mergeCell ref="AF45:AT45"/>
    <mergeCell ref="CH50:CM50"/>
    <mergeCell ref="CN50:DD50"/>
    <mergeCell ref="BP49:BU49"/>
    <mergeCell ref="BV49:CA49"/>
    <mergeCell ref="B47:AC48"/>
    <mergeCell ref="AF47:AT47"/>
    <mergeCell ref="AU47:BI47"/>
    <mergeCell ref="BJ47:CM47"/>
    <mergeCell ref="CB49:CG49"/>
    <mergeCell ref="CH49:CM49"/>
    <mergeCell ref="AF50:AT50"/>
    <mergeCell ref="AU50:BI50"/>
    <mergeCell ref="BJ50:BO50"/>
    <mergeCell ref="BP50:BU50"/>
    <mergeCell ref="BV50:CA50"/>
    <mergeCell ref="CB50:CG50"/>
    <mergeCell ref="B51:AC51"/>
    <mergeCell ref="AE51:AT51"/>
    <mergeCell ref="AU51:BI51"/>
    <mergeCell ref="BJ51:CM51"/>
    <mergeCell ref="CN51:DD51"/>
    <mergeCell ref="B49:AC50"/>
    <mergeCell ref="AF49:AT49"/>
    <mergeCell ref="AU49:BI49"/>
    <mergeCell ref="BJ49:BO49"/>
    <mergeCell ref="CN49:DD49"/>
    <mergeCell ref="CN52:DD52"/>
    <mergeCell ref="B53:AC54"/>
    <mergeCell ref="AF53:AT53"/>
    <mergeCell ref="AU53:BI53"/>
    <mergeCell ref="BJ53:BO53"/>
    <mergeCell ref="BP53:BU53"/>
    <mergeCell ref="BJ54:BO54"/>
    <mergeCell ref="BP54:BU54"/>
    <mergeCell ref="BV54:CA54"/>
    <mergeCell ref="CB54:CG54"/>
    <mergeCell ref="AF54:AT54"/>
    <mergeCell ref="AU54:BI54"/>
    <mergeCell ref="CH54:CM54"/>
    <mergeCell ref="B52:AC52"/>
    <mergeCell ref="AE52:AT52"/>
    <mergeCell ref="AU52:BI52"/>
    <mergeCell ref="BJ52:CM52"/>
    <mergeCell ref="AU56:BI56"/>
    <mergeCell ref="BJ56:CM56"/>
    <mergeCell ref="CN56:DD56"/>
    <mergeCell ref="BV53:CA53"/>
    <mergeCell ref="CB53:CG53"/>
    <mergeCell ref="CH53:CM53"/>
    <mergeCell ref="CN55:DD55"/>
    <mergeCell ref="AU57:BI57"/>
    <mergeCell ref="BJ57:BO57"/>
    <mergeCell ref="BP57:BU57"/>
    <mergeCell ref="BV57:CA57"/>
    <mergeCell ref="B55:AC56"/>
    <mergeCell ref="AF55:AT55"/>
    <mergeCell ref="AU55:BI55"/>
    <mergeCell ref="BJ55:CM55"/>
    <mergeCell ref="CB57:CG57"/>
    <mergeCell ref="AF56:AT56"/>
    <mergeCell ref="CH57:CM57"/>
    <mergeCell ref="CN57:DD57"/>
    <mergeCell ref="B58:AC58"/>
    <mergeCell ref="AE58:AT58"/>
    <mergeCell ref="AU58:BI58"/>
    <mergeCell ref="BJ58:BO58"/>
    <mergeCell ref="BP58:CM58"/>
    <mergeCell ref="CN58:DD58"/>
    <mergeCell ref="B57:AC57"/>
    <mergeCell ref="AE57:AT57"/>
    <mergeCell ref="B59:AC59"/>
    <mergeCell ref="AE59:AT59"/>
    <mergeCell ref="AU59:BI59"/>
    <mergeCell ref="BJ59:BO59"/>
    <mergeCell ref="BP59:CM59"/>
    <mergeCell ref="CN59:DD59"/>
    <mergeCell ref="B60:AC61"/>
    <mergeCell ref="AF60:AT60"/>
    <mergeCell ref="AU60:BI60"/>
    <mergeCell ref="BJ60:BO60"/>
    <mergeCell ref="BP60:BU60"/>
    <mergeCell ref="BV60:CA60"/>
    <mergeCell ref="CB60:CG60"/>
    <mergeCell ref="CH60:CM60"/>
    <mergeCell ref="AF61:AT61"/>
    <mergeCell ref="AU61:BI61"/>
    <mergeCell ref="BJ61:BO61"/>
    <mergeCell ref="BP61:BU61"/>
    <mergeCell ref="BV61:CA61"/>
    <mergeCell ref="CB61:CG61"/>
    <mergeCell ref="CH61:CM61"/>
    <mergeCell ref="BV64:CA64"/>
    <mergeCell ref="B62:AC63"/>
    <mergeCell ref="AF62:AT62"/>
    <mergeCell ref="AU62:BI62"/>
    <mergeCell ref="BJ62:CM62"/>
    <mergeCell ref="CN62:DD62"/>
    <mergeCell ref="AF63:AT63"/>
    <mergeCell ref="AU63:BI63"/>
    <mergeCell ref="BJ63:CM63"/>
    <mergeCell ref="CN63:DD63"/>
    <mergeCell ref="BJ65:BO65"/>
    <mergeCell ref="BP65:BU65"/>
    <mergeCell ref="BV65:CA65"/>
    <mergeCell ref="CB65:CG65"/>
    <mergeCell ref="CH65:CM65"/>
    <mergeCell ref="B64:AC65"/>
    <mergeCell ref="AF64:AT64"/>
    <mergeCell ref="AU64:BI64"/>
    <mergeCell ref="BJ64:BO64"/>
    <mergeCell ref="BP64:BU64"/>
    <mergeCell ref="B66:AC66"/>
    <mergeCell ref="AE66:AT66"/>
    <mergeCell ref="AU66:BI66"/>
    <mergeCell ref="BJ66:CM66"/>
    <mergeCell ref="CN66:DD66"/>
    <mergeCell ref="CB64:CG64"/>
    <mergeCell ref="CH64:CM64"/>
    <mergeCell ref="CN64:DD64"/>
    <mergeCell ref="AF65:AT65"/>
    <mergeCell ref="AU65:BI65"/>
    <mergeCell ref="B67:AC67"/>
    <mergeCell ref="AE67:AT67"/>
    <mergeCell ref="AU67:BI67"/>
    <mergeCell ref="BJ67:CM67"/>
    <mergeCell ref="CN67:DD67"/>
    <mergeCell ref="CN38:DD39"/>
    <mergeCell ref="CN45:DD46"/>
    <mergeCell ref="CN53:DD54"/>
    <mergeCell ref="CN60:DD61"/>
    <mergeCell ref="CN65:DD65"/>
  </mergeCells>
  <printOptions/>
  <pageMargins left="0.7" right="0.7" top="0.75" bottom="0.75" header="0.3" footer="0.3"/>
  <pageSetup horizontalDpi="600" verticalDpi="600" orientation="portrait" paperSize="9" scale="65" r:id="rId3"/>
  <rowBreaks count="1" manualBreakCount="1">
    <brk id="41" max="255" man="1"/>
  </rowBreaks>
  <legacyDrawing r:id="rId2"/>
</worksheet>
</file>

<file path=xl/worksheets/sheet5.xml><?xml version="1.0" encoding="utf-8"?>
<worksheet xmlns="http://schemas.openxmlformats.org/spreadsheetml/2006/main" xmlns:r="http://schemas.openxmlformats.org/officeDocument/2006/relationships">
  <dimension ref="A1:A144"/>
  <sheetViews>
    <sheetView zoomScalePageLayoutView="0" workbookViewId="0" topLeftCell="A1">
      <selection activeCell="A27" sqref="A27"/>
    </sheetView>
  </sheetViews>
  <sheetFormatPr defaultColWidth="9.00390625" defaultRowHeight="12.75"/>
  <cols>
    <col min="1" max="1" width="175.625" style="21" customWidth="1"/>
  </cols>
  <sheetData>
    <row r="1" s="19" customFormat="1" ht="12.75">
      <c r="A1" s="20" t="s">
        <v>69</v>
      </c>
    </row>
    <row r="2" ht="25.5">
      <c r="A2" s="21" t="s">
        <v>187</v>
      </c>
    </row>
    <row r="3" ht="38.25">
      <c r="A3" s="21" t="s">
        <v>70</v>
      </c>
    </row>
    <row r="4" ht="12.75">
      <c r="A4" s="23" t="s">
        <v>71</v>
      </c>
    </row>
    <row r="5" ht="12.75">
      <c r="A5" s="21" t="s">
        <v>73</v>
      </c>
    </row>
    <row r="6" ht="12.75">
      <c r="A6" s="21" t="s">
        <v>74</v>
      </c>
    </row>
    <row r="7" ht="12.75">
      <c r="A7" s="21" t="s">
        <v>75</v>
      </c>
    </row>
    <row r="8" ht="25.5">
      <c r="A8" s="21" t="s">
        <v>72</v>
      </c>
    </row>
    <row r="11" s="19" customFormat="1" ht="12.75">
      <c r="A11" s="20" t="s">
        <v>76</v>
      </c>
    </row>
    <row r="12" ht="12.75">
      <c r="A12" s="21" t="s">
        <v>77</v>
      </c>
    </row>
    <row r="13" ht="38.25">
      <c r="A13" s="21" t="s">
        <v>188</v>
      </c>
    </row>
    <row r="14" ht="25.5">
      <c r="A14" s="21" t="s">
        <v>78</v>
      </c>
    </row>
    <row r="15" ht="25.5">
      <c r="A15" s="21" t="s">
        <v>79</v>
      </c>
    </row>
    <row r="16" ht="12.75">
      <c r="A16" s="24" t="s">
        <v>80</v>
      </c>
    </row>
    <row r="17" ht="12.75">
      <c r="A17" s="21" t="s">
        <v>81</v>
      </c>
    </row>
    <row r="18" ht="12.75">
      <c r="A18" s="21" t="s">
        <v>82</v>
      </c>
    </row>
    <row r="19" ht="12.75">
      <c r="A19" s="21" t="s">
        <v>83</v>
      </c>
    </row>
    <row r="20" ht="12.75">
      <c r="A20" s="21" t="s">
        <v>84</v>
      </c>
    </row>
    <row r="21" ht="12.75">
      <c r="A21" s="21" t="s">
        <v>85</v>
      </c>
    </row>
    <row r="22" ht="12.75">
      <c r="A22" s="21" t="s">
        <v>86</v>
      </c>
    </row>
    <row r="25" s="19" customFormat="1" ht="12.75">
      <c r="A25" s="20" t="s">
        <v>87</v>
      </c>
    </row>
    <row r="26" ht="38.25">
      <c r="A26" s="21" t="s">
        <v>189</v>
      </c>
    </row>
    <row r="27" ht="38.25">
      <c r="A27" s="21" t="s">
        <v>88</v>
      </c>
    </row>
    <row r="28" ht="12.75">
      <c r="A28" s="21" t="s">
        <v>89</v>
      </c>
    </row>
    <row r="29" ht="12.75">
      <c r="A29" s="21" t="s">
        <v>90</v>
      </c>
    </row>
    <row r="30" ht="25.5">
      <c r="A30" s="21" t="s">
        <v>91</v>
      </c>
    </row>
    <row r="31" ht="38.25">
      <c r="A31" s="21" t="s">
        <v>92</v>
      </c>
    </row>
    <row r="32" ht="25.5">
      <c r="A32" s="21" t="s">
        <v>93</v>
      </c>
    </row>
    <row r="33" ht="12.75">
      <c r="A33" s="21" t="s">
        <v>94</v>
      </c>
    </row>
    <row r="34" ht="25.5">
      <c r="A34" s="21" t="s">
        <v>95</v>
      </c>
    </row>
    <row r="35" ht="25.5">
      <c r="A35" s="21" t="s">
        <v>96</v>
      </c>
    </row>
    <row r="36" ht="25.5">
      <c r="A36" s="21" t="s">
        <v>97</v>
      </c>
    </row>
    <row r="37" ht="38.25">
      <c r="A37" s="21" t="s">
        <v>98</v>
      </c>
    </row>
    <row r="38" ht="63.75">
      <c r="A38" s="21" t="s">
        <v>99</v>
      </c>
    </row>
    <row r="39" ht="12.75">
      <c r="A39" s="21" t="s">
        <v>100</v>
      </c>
    </row>
    <row r="41" s="19" customFormat="1" ht="12.75">
      <c r="A41" s="20" t="s">
        <v>101</v>
      </c>
    </row>
    <row r="42" ht="12.75">
      <c r="A42" s="21" t="s">
        <v>102</v>
      </c>
    </row>
    <row r="43" ht="38.25">
      <c r="A43" s="21" t="s">
        <v>103</v>
      </c>
    </row>
    <row r="44" ht="12.75">
      <c r="A44" s="21" t="s">
        <v>104</v>
      </c>
    </row>
    <row r="45" ht="12.75">
      <c r="A45" s="21" t="s">
        <v>105</v>
      </c>
    </row>
    <row r="46" ht="12.75">
      <c r="A46" s="21" t="s">
        <v>106</v>
      </c>
    </row>
    <row r="47" ht="12.75">
      <c r="A47" s="21" t="s">
        <v>107</v>
      </c>
    </row>
    <row r="48" ht="12.75">
      <c r="A48" s="21" t="s">
        <v>108</v>
      </c>
    </row>
    <row r="49" ht="12.75">
      <c r="A49" s="21" t="s">
        <v>109</v>
      </c>
    </row>
    <row r="50" ht="12.75">
      <c r="A50" s="21" t="s">
        <v>110</v>
      </c>
    </row>
    <row r="51" ht="12.75">
      <c r="A51" s="21" t="s">
        <v>111</v>
      </c>
    </row>
    <row r="52" ht="12.75">
      <c r="A52" s="21" t="s">
        <v>112</v>
      </c>
    </row>
    <row r="53" ht="12.75">
      <c r="A53" s="21" t="s">
        <v>113</v>
      </c>
    </row>
    <row r="54" ht="12.75">
      <c r="A54" s="21" t="s">
        <v>108</v>
      </c>
    </row>
    <row r="55" ht="12.75">
      <c r="A55" s="21" t="s">
        <v>114</v>
      </c>
    </row>
    <row r="56" ht="12.75">
      <c r="A56" s="21" t="s">
        <v>115</v>
      </c>
    </row>
    <row r="57" ht="12.75">
      <c r="A57" s="21" t="s">
        <v>116</v>
      </c>
    </row>
    <row r="58" ht="51">
      <c r="A58" s="21" t="s">
        <v>117</v>
      </c>
    </row>
    <row r="59" ht="12.75">
      <c r="A59" s="21" t="s">
        <v>118</v>
      </c>
    </row>
    <row r="60" ht="12.75">
      <c r="A60" s="21" t="s">
        <v>119</v>
      </c>
    </row>
    <row r="61" ht="12.75">
      <c r="A61" s="21" t="s">
        <v>120</v>
      </c>
    </row>
    <row r="62" ht="12.75">
      <c r="A62" s="21" t="s">
        <v>121</v>
      </c>
    </row>
    <row r="63" ht="12.75">
      <c r="A63" s="21" t="s">
        <v>108</v>
      </c>
    </row>
    <row r="64" ht="12.75">
      <c r="A64" s="21" t="s">
        <v>122</v>
      </c>
    </row>
    <row r="65" ht="12.75">
      <c r="A65" s="21" t="s">
        <v>123</v>
      </c>
    </row>
    <row r="66" ht="12.75">
      <c r="A66" s="21" t="s">
        <v>124</v>
      </c>
    </row>
    <row r="67" ht="12.75">
      <c r="A67" s="21" t="s">
        <v>125</v>
      </c>
    </row>
    <row r="68" ht="12.75">
      <c r="A68" s="21" t="s">
        <v>126</v>
      </c>
    </row>
    <row r="69" ht="12.75">
      <c r="A69" s="21" t="s">
        <v>127</v>
      </c>
    </row>
    <row r="70" ht="25.5">
      <c r="A70" s="21" t="s">
        <v>128</v>
      </c>
    </row>
    <row r="71" s="19" customFormat="1" ht="12.75">
      <c r="A71" s="20" t="s">
        <v>129</v>
      </c>
    </row>
    <row r="72" ht="25.5">
      <c r="A72" s="21" t="s">
        <v>130</v>
      </c>
    </row>
    <row r="73" ht="12.75">
      <c r="A73" s="21" t="s">
        <v>131</v>
      </c>
    </row>
    <row r="74" ht="25.5">
      <c r="A74" s="21" t="s">
        <v>132</v>
      </c>
    </row>
    <row r="75" ht="12.75">
      <c r="A75" s="21" t="s">
        <v>133</v>
      </c>
    </row>
    <row r="76" ht="12.75">
      <c r="A76" s="21" t="s">
        <v>134</v>
      </c>
    </row>
    <row r="77" ht="12.75">
      <c r="A77" s="21" t="s">
        <v>135</v>
      </c>
    </row>
    <row r="78" ht="12.75">
      <c r="A78" s="21" t="s">
        <v>136</v>
      </c>
    </row>
    <row r="79" ht="12.75">
      <c r="A79" s="21" t="s">
        <v>137</v>
      </c>
    </row>
    <row r="80" ht="12.75">
      <c r="A80" s="21" t="s">
        <v>107</v>
      </c>
    </row>
    <row r="81" ht="12.75">
      <c r="A81" s="21" t="s">
        <v>108</v>
      </c>
    </row>
    <row r="82" ht="12.75">
      <c r="A82" s="21" t="s">
        <v>109</v>
      </c>
    </row>
    <row r="83" ht="12.75">
      <c r="A83" s="21" t="s">
        <v>110</v>
      </c>
    </row>
    <row r="84" ht="12.75">
      <c r="A84" s="21" t="s">
        <v>138</v>
      </c>
    </row>
    <row r="85" ht="12.75">
      <c r="A85" s="21" t="s">
        <v>139</v>
      </c>
    </row>
    <row r="86" ht="12.75">
      <c r="A86" s="21" t="s">
        <v>140</v>
      </c>
    </row>
    <row r="87" ht="12.75">
      <c r="A87" s="21" t="s">
        <v>108</v>
      </c>
    </row>
    <row r="88" ht="12.75">
      <c r="A88" s="21" t="s">
        <v>141</v>
      </c>
    </row>
    <row r="89" ht="12.75">
      <c r="A89" s="21" t="s">
        <v>142</v>
      </c>
    </row>
    <row r="90" ht="12.75">
      <c r="A90" s="21" t="s">
        <v>116</v>
      </c>
    </row>
    <row r="91" ht="51">
      <c r="A91" s="21" t="s">
        <v>143</v>
      </c>
    </row>
    <row r="92" ht="12.75">
      <c r="A92" s="21" t="s">
        <v>144</v>
      </c>
    </row>
    <row r="94" ht="12.75">
      <c r="A94" s="21" t="s">
        <v>145</v>
      </c>
    </row>
    <row r="95" ht="76.5">
      <c r="A95" s="21" t="s">
        <v>146</v>
      </c>
    </row>
    <row r="96" ht="12.75">
      <c r="A96" s="21" t="s">
        <v>147</v>
      </c>
    </row>
    <row r="97" ht="12.75">
      <c r="A97" s="21" t="s">
        <v>148</v>
      </c>
    </row>
    <row r="98" ht="12.75">
      <c r="A98" s="21" t="s">
        <v>149</v>
      </c>
    </row>
    <row r="99" ht="12.75">
      <c r="A99" s="21" t="s">
        <v>150</v>
      </c>
    </row>
    <row r="100" ht="12.75">
      <c r="A100" s="21" t="s">
        <v>108</v>
      </c>
    </row>
    <row r="101" ht="12.75">
      <c r="A101" s="21" t="s">
        <v>151</v>
      </c>
    </row>
    <row r="102" ht="12.75">
      <c r="A102" s="21" t="s">
        <v>152</v>
      </c>
    </row>
    <row r="103" ht="12.75">
      <c r="A103" s="21" t="s">
        <v>124</v>
      </c>
    </row>
    <row r="104" ht="12.75">
      <c r="A104" s="21" t="s">
        <v>153</v>
      </c>
    </row>
    <row r="105" ht="12.75">
      <c r="A105" s="21" t="s">
        <v>154</v>
      </c>
    </row>
    <row r="106" ht="12.75">
      <c r="A106" s="21" t="s">
        <v>155</v>
      </c>
    </row>
    <row r="107" ht="12.75">
      <c r="A107" s="21" t="s">
        <v>156</v>
      </c>
    </row>
    <row r="108" ht="51">
      <c r="A108" s="21" t="s">
        <v>157</v>
      </c>
    </row>
    <row r="109" s="19" customFormat="1" ht="12.75">
      <c r="A109" s="20" t="s">
        <v>158</v>
      </c>
    </row>
    <row r="110" ht="12.75">
      <c r="A110" s="21" t="s">
        <v>159</v>
      </c>
    </row>
    <row r="111" ht="25.5">
      <c r="A111" s="21" t="s">
        <v>160</v>
      </c>
    </row>
    <row r="112" ht="25.5">
      <c r="A112" s="21" t="s">
        <v>161</v>
      </c>
    </row>
    <row r="113" ht="25.5">
      <c r="A113" s="21" t="s">
        <v>162</v>
      </c>
    </row>
    <row r="114" ht="12.75">
      <c r="A114" s="21" t="s">
        <v>163</v>
      </c>
    </row>
    <row r="116" ht="12.75">
      <c r="A116" s="21" t="s">
        <v>164</v>
      </c>
    </row>
    <row r="117" ht="12.75">
      <c r="A117" s="21" t="s">
        <v>165</v>
      </c>
    </row>
    <row r="118" ht="12.75">
      <c r="A118" s="21" t="s">
        <v>166</v>
      </c>
    </row>
    <row r="119" ht="12.75">
      <c r="A119" s="21" t="s">
        <v>167</v>
      </c>
    </row>
    <row r="120" ht="12.75">
      <c r="A120" s="21" t="s">
        <v>108</v>
      </c>
    </row>
    <row r="121" ht="12.75">
      <c r="A121" s="21" t="s">
        <v>168</v>
      </c>
    </row>
    <row r="122" ht="12.75">
      <c r="A122" s="21" t="s">
        <v>169</v>
      </c>
    </row>
    <row r="124" ht="12.75">
      <c r="A124" s="21" t="s">
        <v>111</v>
      </c>
    </row>
    <row r="125" ht="12.75">
      <c r="A125" s="21" t="s">
        <v>170</v>
      </c>
    </row>
    <row r="126" ht="12.75">
      <c r="A126" s="21" t="s">
        <v>171</v>
      </c>
    </row>
    <row r="127" ht="12.75">
      <c r="A127" s="21" t="s">
        <v>108</v>
      </c>
    </row>
    <row r="128" ht="12.75">
      <c r="A128" s="21" t="s">
        <v>172</v>
      </c>
    </row>
    <row r="129" ht="12.75">
      <c r="A129" s="21" t="s">
        <v>173</v>
      </c>
    </row>
    <row r="130" ht="12.75">
      <c r="A130" s="21" t="s">
        <v>174</v>
      </c>
    </row>
    <row r="131" ht="12.75">
      <c r="A131" s="21" t="s">
        <v>118</v>
      </c>
    </row>
    <row r="132" ht="12.75">
      <c r="A132" s="21" t="s">
        <v>175</v>
      </c>
    </row>
    <row r="133" ht="12.75">
      <c r="A133" s="21" t="s">
        <v>176</v>
      </c>
    </row>
    <row r="134" ht="12.75">
      <c r="A134" s="21" t="s">
        <v>177</v>
      </c>
    </row>
    <row r="135" ht="12.75">
      <c r="A135" s="21" t="s">
        <v>178</v>
      </c>
    </row>
    <row r="136" ht="12.75">
      <c r="A136" s="21" t="s">
        <v>179</v>
      </c>
    </row>
    <row r="137" ht="12.75">
      <c r="A137" s="21" t="s">
        <v>124</v>
      </c>
    </row>
    <row r="138" ht="12.75">
      <c r="A138" s="21" t="s">
        <v>180</v>
      </c>
    </row>
    <row r="139" ht="12.75">
      <c r="A139" s="21" t="s">
        <v>181</v>
      </c>
    </row>
    <row r="140" ht="12.75">
      <c r="A140" s="21" t="s">
        <v>182</v>
      </c>
    </row>
    <row r="141" ht="12.75">
      <c r="A141" s="22" t="s">
        <v>185</v>
      </c>
    </row>
    <row r="142" ht="12.75">
      <c r="A142" s="18" t="s">
        <v>183</v>
      </c>
    </row>
    <row r="143" ht="38.25">
      <c r="A143" s="21" t="s">
        <v>184</v>
      </c>
    </row>
    <row r="144" ht="12.75">
      <c r="A144" s="21" t="s">
        <v>186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Надежда Белушенко</cp:lastModifiedBy>
  <cp:lastPrinted>2016-04-14T02:19:12Z</cp:lastPrinted>
  <dcterms:created xsi:type="dcterms:W3CDTF">2010-05-19T10:50:44Z</dcterms:created>
  <dcterms:modified xsi:type="dcterms:W3CDTF">2018-04-25T05:22:31Z</dcterms:modified>
  <cp:category/>
  <cp:version/>
  <cp:contentType/>
  <cp:contentStatus/>
</cp:coreProperties>
</file>