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РАСКРЫТИЕ ИНФОРМАЦИИ 01.04.2023г\Раскрытие информации п. 12 б)\"/>
    </mc:Choice>
  </mc:AlternateContent>
  <xr:revisionPtr revIDLastSave="0" documentId="13_ncr:1_{73229EDE-5E29-47BC-BDFD-9B666949B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3" sheetId="1" r:id="rId1"/>
  </sheets>
  <externalReferences>
    <externalReference r:id="rId2"/>
    <externalReference r:id="rId3"/>
  </externalReferences>
  <definedNames>
    <definedName name="_xlnm.Print_Area" localSheetId="0">стр.1_3!$A$1:$DD$100</definedName>
  </definedNames>
  <calcPr calcId="191029"/>
</workbook>
</file>

<file path=xl/calcChain.xml><?xml version="1.0" encoding="utf-8"?>
<calcChain xmlns="http://schemas.openxmlformats.org/spreadsheetml/2006/main">
  <c r="BT92" i="1" l="1"/>
  <c r="BT82" i="1"/>
  <c r="BT74" i="1"/>
  <c r="CD71" i="1"/>
  <c r="CD59" i="1"/>
  <c r="CD70" i="1"/>
  <c r="CD73" i="1"/>
  <c r="CD72" i="1"/>
  <c r="CD66" i="1"/>
  <c r="CD65" i="1"/>
  <c r="CD64" i="1"/>
  <c r="CD62" i="1"/>
  <c r="CD60" i="1"/>
  <c r="CD56" i="1"/>
  <c r="CD55" i="1"/>
  <c r="CD53" i="1"/>
  <c r="CD52" i="1"/>
  <c r="CD51" i="1"/>
  <c r="CD49" i="1"/>
  <c r="CD48" i="1"/>
  <c r="CD47" i="1"/>
  <c r="CD46" i="1"/>
  <c r="CD45" i="1"/>
  <c r="CD44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28" i="1"/>
  <c r="CD25" i="1"/>
  <c r="CD23" i="1"/>
  <c r="CD21" i="1"/>
  <c r="CD19" i="1"/>
  <c r="BT19" i="1"/>
  <c r="BT78" i="1"/>
  <c r="CD78" i="1" s="1"/>
  <c r="BT70" i="1"/>
  <c r="BT66" i="1"/>
  <c r="BT65" i="1"/>
  <c r="BT64" i="1"/>
  <c r="BT62" i="1"/>
  <c r="BT60" i="1"/>
  <c r="BT59" i="1"/>
  <c r="BT56" i="1"/>
  <c r="BT55" i="1"/>
  <c r="BT53" i="1"/>
  <c r="BT52" i="1"/>
  <c r="BT51" i="1"/>
  <c r="BT48" i="1"/>
  <c r="BT47" i="1"/>
  <c r="BT46" i="1"/>
  <c r="BT44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28" i="1"/>
  <c r="BT25" i="1"/>
  <c r="BT23" i="1"/>
  <c r="BT21" i="1"/>
  <c r="BT20" i="1" l="1"/>
  <c r="BT18" i="1"/>
  <c r="BT30" i="1"/>
  <c r="BT27" i="1" s="1"/>
  <c r="BT69" i="1"/>
  <c r="CD18" i="1"/>
  <c r="CD69" i="1"/>
  <c r="CD30" i="1"/>
  <c r="CD27" i="1" s="1"/>
  <c r="CD20" i="1"/>
  <c r="BT89" i="1" l="1"/>
  <c r="CD86" i="1"/>
  <c r="BT86" i="1"/>
  <c r="CD82" i="1" l="1"/>
  <c r="BT76" i="1"/>
  <c r="K72" i="1"/>
  <c r="K70" i="1"/>
  <c r="CD76" i="1" l="1"/>
  <c r="J53" i="1"/>
  <c r="J45" i="1"/>
  <c r="J46" i="1"/>
  <c r="J47" i="1"/>
  <c r="J48" i="1"/>
  <c r="J49" i="1"/>
  <c r="J51" i="1"/>
  <c r="J52" i="1"/>
  <c r="J40" i="1"/>
  <c r="J41" i="1"/>
  <c r="J42" i="1"/>
  <c r="J43" i="1"/>
  <c r="J44" i="1"/>
  <c r="J38" i="1"/>
  <c r="J39" i="1"/>
  <c r="J37" i="1"/>
  <c r="J35" i="1"/>
  <c r="J36" i="1"/>
  <c r="J34" i="1"/>
  <c r="J33" i="1"/>
  <c r="J32" i="1"/>
  <c r="J31" i="1"/>
</calcChain>
</file>

<file path=xl/sharedStrings.xml><?xml version="1.0" encoding="utf-8"?>
<sst xmlns="http://schemas.openxmlformats.org/spreadsheetml/2006/main" count="220" uniqueCount="141">
  <si>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</si>
  <si>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</si>
  <si>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</si>
  <si>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</si>
  <si>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</si>
  <si>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</si>
  <si>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</si>
  <si>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</si>
  <si>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</si>
  <si>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</si>
  <si>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</si>
  <si>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</si>
  <si>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</si>
  <si>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</si>
  <si>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</si>
  <si>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</si>
  <si>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</si>
  <si>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</si>
  <si>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</si>
  <si>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</si>
  <si>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</si>
  <si>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</si>
  <si>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</si>
  <si>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</si>
  <si>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</si>
  <si>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</si>
  <si>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</si>
  <si>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</si>
  <si>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</si>
  <si>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</si>
  <si>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</si>
  <si>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</si>
  <si>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</si>
  <si>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</si>
  <si>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</si>
  <si>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</si>
  <si>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</si>
  <si>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</si>
  <si>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</si>
  <si>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</si>
  <si>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</si>
  <si>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</si>
  <si>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</si>
  <si>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</si>
  <si>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</si>
  <si>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</si>
  <si>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</si>
  <si>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</si>
  <si>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</si>
  <si>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</si>
  <si>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</si>
  <si>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</si>
  <si>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</si>
  <si>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</si>
  <si>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</si>
  <si>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</si>
  <si>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</si>
  <si>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</si>
  <si>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</si>
  <si>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</si>
  <si>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</si>
  <si>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</si>
  <si>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</si>
  <si>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</si>
  <si>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</si>
  <si>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</si>
  <si>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</si>
  <si>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</si>
  <si>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</si>
  <si>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</si>
  <si>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</si>
  <si>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</si>
  <si>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</si>
  <si>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</si>
  <si>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</si>
  <si>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</si>
  <si>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</si>
  <si>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</si>
  <si>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</si>
  <si>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</si>
  <si>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</si>
  <si>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</si>
  <si>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</si>
  <si>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</si>
  <si>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</si>
  <si>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</si>
  <si>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</si>
  <si>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</si>
  <si>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</si>
  <si>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</si>
  <si>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</si>
  <si>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</si>
  <si>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</si>
  <si>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</si>
  <si>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</si>
  <si>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</si>
  <si>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</si>
  <si>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</si>
  <si>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</si>
  <si>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</si>
  <si>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</si>
  <si>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</si>
  <si>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</si>
  <si>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</si>
  <si>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</si>
  <si>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</si>
  <si>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</si>
  <si>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</si>
  <si>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</si>
  <si>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</si>
  <si>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</si>
  <si>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</si>
  <si>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</si>
  <si>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</si>
  <si>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</si>
  <si>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</si>
  <si>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</si>
  <si>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</si>
  <si>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</si>
  <si>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</si>
  <si>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</si>
  <si>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</si>
  <si>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</si>
  <si>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"МАГАДАНЭЛЕКТРОСЕТЬ"</t>
  </si>
  <si>
    <t>лизинг</t>
  </si>
  <si>
    <t>4909044901</t>
  </si>
  <si>
    <t>490901001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</si>
  <si>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</si>
  <si>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</si>
  <si>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</si>
  <si>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СН2 уровне напряжения</t>
  </si>
  <si>
    <t>2023</t>
  </si>
  <si>
    <t>2027</t>
  </si>
  <si>
    <t>2022 год</t>
  </si>
  <si>
    <t>1.2.12.1</t>
  </si>
  <si>
    <t>1.2.12.2</t>
  </si>
  <si>
    <t>1.2.12.3</t>
  </si>
  <si>
    <t>Выпадающие доходы от применения базовых тарифов по категории прочие потребители</t>
  </si>
  <si>
    <t>1.2.12.4</t>
  </si>
  <si>
    <t>Лизинг (ППА)</t>
  </si>
  <si>
    <t xml:space="preserve">понижающий (повышающий) коэффициент, корректирующий необходимую валовую выручку сетевой организации с учетом надежности и качества производимых (реализуемых) товаров (услуг)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</si>
</sst>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4" fontId="6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0" xfId="0" applyFont="1" applyFill="1"/>
    <xf numFmtId="0" fontId="2" fillId="5" borderId="0" xfId="0" applyFont="1" applyFill="1"/>
    <xf numFmtId="0" fontId="6" fillId="6" borderId="1" xfId="0" applyFont="1" applyFill="1" applyBorder="1" applyAlignment="1">
      <alignment horizontal="center" vertical="center"/>
    </xf>
    <xf numFmtId="0" fontId="2" fillId="6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6" borderId="1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roshuk\YandexDisk\&#1056;&#1040;&#1057;&#1063;&#1045;&#1058;&#1053;&#1067;&#1045;%20&#1058;&#1040;&#1041;&#1051;&#1048;&#1062;&#1067;%20&#1072;&#1082;&#1090;&#1091;&#1072;&#1083;.%20&#1074;%20&#1086;&#1073;&#1083;&#1072;&#1082;&#1077;\&#1053;&#1042;&#1042;\&#1044;&#1083;&#1103;%20&#1044;&#1062;&#1080;&#1058;%20&#1058;&#1072;&#1088;&#1080;&#1092;%202024%20&#1040;&#1054;%20&#1052;&#1069;&#1057;%20&#1057;&#1042;&#1054;&#1044;\&#1055;&#1056;%20&#1080;%20&#1053;&#1056;%20&#1060;&#1072;&#1082;&#1090;%20&#1055;&#1083;&#1072;&#1085;%202020,2021,2022,2023,2024&#1075;&#1075;%20&#1085;&#1072;%20&#1057;&#1040;&#1049;&#1058;.xlsx" TargetMode="External"/><Relationship Id="rId1" Type="http://schemas.openxmlformats.org/officeDocument/2006/relationships/externalLinkPath" Target="/Users/Doroshuk/YandexDisk/&#1056;&#1040;&#1057;&#1063;&#1045;&#1058;&#1053;&#1067;&#1045;%20&#1058;&#1040;&#1041;&#1051;&#1048;&#1062;&#1067;%20&#1072;&#1082;&#1090;&#1091;&#1072;&#1083;.%20&#1074;%20&#1086;&#1073;&#1083;&#1072;&#1082;&#1077;/&#1053;&#1042;&#1042;/&#1044;&#1083;&#1103;%20&#1044;&#1062;&#1080;&#1058;%20&#1058;&#1072;&#1088;&#1080;&#1092;%202024%20&#1040;&#1054;%20&#1052;&#1069;&#1057;%20&#1057;&#1042;&#1054;&#1044;/&#1055;&#1056;%20&#1080;%20&#1053;&#1056;%20&#1060;&#1072;&#1082;&#1090;%20&#1055;&#1083;&#1072;&#1085;%202020,2021,2022,2023,2024&#1075;&#1075;%20&#1085;&#1072;%20&#1057;&#1040;&#1049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ntcitskii\Users\&#1048;&#1088;&#1080;&#1085;&#1072;\Desktop\&#1040;&#1054;%20&#1052;&#1069;&#1057;%20&#1058;&#1072;&#1088;&#1080;&#1092;%202022&#1075;%20&#1056;&#1040;&#1041;&#1054;&#1063;&#1040;&#1071;%20&#1055;&#1040;&#1055;&#1050;&#1040;\&#1040;&#1054;%20&#1052;&#1069;&#1057;%20&#1058;&#1072;&#1088;&#1080;&#1092;%202022&#1075;%20&#1056;&#1040;&#1041;&#1054;&#1063;&#1040;&#1071;%20&#1055;&#1040;&#1055;&#1050;&#1040;\&#1055;&#1056;%20&#1080;%20&#1053;&#1056;%20&#1060;&#1072;&#1082;&#1090;%20&#1055;&#1083;&#1072;&#1085;%202020,2021,2022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0 ПЛАН"/>
      <sheetName val="2020 ФАКТ"/>
      <sheetName val="2021 ПЛАН"/>
      <sheetName val="2021 ФАКТ"/>
      <sheetName val="2022 ПЛАН"/>
      <sheetName val="2022 ФАКТ"/>
      <sheetName val="ПЛАН 2023"/>
      <sheetName val="ПРОЕКТ 2024"/>
    </sheetNames>
    <sheetDataSet>
      <sheetData sheetId="0"/>
      <sheetData sheetId="1"/>
      <sheetData sheetId="2"/>
      <sheetData sheetId="3"/>
      <sheetData sheetId="4">
        <row r="14">
          <cell r="E14">
            <v>32886.972260021859</v>
          </cell>
        </row>
        <row r="23">
          <cell r="E23">
            <v>210135.52489371464</v>
          </cell>
        </row>
        <row r="25">
          <cell r="E25">
            <v>6313.3754770149899</v>
          </cell>
        </row>
        <row r="34">
          <cell r="E34">
            <v>1102.4704121987018</v>
          </cell>
        </row>
        <row r="36">
          <cell r="E36">
            <v>7927.175838927853</v>
          </cell>
        </row>
        <row r="37">
          <cell r="E37">
            <v>792.75982450329002</v>
          </cell>
        </row>
        <row r="38">
          <cell r="E38">
            <v>15.641031892921538</v>
          </cell>
        </row>
        <row r="39">
          <cell r="E39">
            <v>673.16242127348016</v>
          </cell>
        </row>
        <row r="40">
          <cell r="E40">
            <v>328.83963900927574</v>
          </cell>
        </row>
        <row r="43">
          <cell r="E43">
            <v>33.359617781253583</v>
          </cell>
        </row>
        <row r="44">
          <cell r="E44">
            <v>15.247952377502237</v>
          </cell>
        </row>
        <row r="46">
          <cell r="E46">
            <v>416.83028635638453</v>
          </cell>
        </row>
        <row r="47">
          <cell r="E47">
            <v>0</v>
          </cell>
        </row>
        <row r="48">
          <cell r="E48">
            <v>191.88962917044526</v>
          </cell>
        </row>
        <row r="49">
          <cell r="E49">
            <v>102.15385349283395</v>
          </cell>
        </row>
        <row r="51">
          <cell r="E51">
            <v>9.6833340290082166</v>
          </cell>
        </row>
        <row r="54">
          <cell r="E54">
            <v>0</v>
          </cell>
        </row>
        <row r="55">
          <cell r="E55">
            <v>108.09804836977531</v>
          </cell>
        </row>
        <row r="56">
          <cell r="E56">
            <v>265.67450626620672</v>
          </cell>
        </row>
        <row r="59">
          <cell r="E59">
            <v>30.358848334901591</v>
          </cell>
        </row>
        <row r="60">
          <cell r="E60">
            <v>737.48898722591025</v>
          </cell>
        </row>
        <row r="61">
          <cell r="E61">
            <v>263.26987231912472</v>
          </cell>
        </row>
        <row r="63">
          <cell r="E63">
            <v>164.67850917892511</v>
          </cell>
        </row>
        <row r="64">
          <cell r="E64">
            <v>79.467520777134084</v>
          </cell>
        </row>
        <row r="65">
          <cell r="E65">
            <v>116.78453185608296</v>
          </cell>
        </row>
        <row r="66">
          <cell r="E66">
            <v>399.07575856155347</v>
          </cell>
        </row>
        <row r="68">
          <cell r="E68">
            <v>263109.98305465403</v>
          </cell>
        </row>
        <row r="71">
          <cell r="E71">
            <v>10.0643774</v>
          </cell>
        </row>
        <row r="73">
          <cell r="E73">
            <v>1534.58</v>
          </cell>
        </row>
        <row r="74">
          <cell r="E74">
            <v>6089.1903190605872</v>
          </cell>
        </row>
        <row r="87">
          <cell r="E87">
            <v>57139.883677799997</v>
          </cell>
        </row>
        <row r="88">
          <cell r="E88">
            <v>21751.56</v>
          </cell>
        </row>
        <row r="90">
          <cell r="E90">
            <v>18632.525000000001</v>
          </cell>
        </row>
        <row r="92">
          <cell r="E92">
            <v>128.63220257448964</v>
          </cell>
        </row>
        <row r="95">
          <cell r="E95">
            <v>105286.43557683507</v>
          </cell>
        </row>
        <row r="96">
          <cell r="E96">
            <v>21.63082283269561</v>
          </cell>
        </row>
      </sheetData>
      <sheetData sheetId="5">
        <row r="15">
          <cell r="E15">
            <v>23715.071745388777</v>
          </cell>
        </row>
        <row r="26">
          <cell r="E26">
            <v>210830.93213150403</v>
          </cell>
        </row>
        <row r="28">
          <cell r="E28">
            <v>5818.1908568163453</v>
          </cell>
        </row>
        <row r="45">
          <cell r="E45">
            <v>889.89167540987876</v>
          </cell>
        </row>
        <row r="47">
          <cell r="E47">
            <v>5485.0356977555639</v>
          </cell>
        </row>
        <row r="48">
          <cell r="E48">
            <v>977.20466173178647</v>
          </cell>
        </row>
        <row r="49">
          <cell r="E49">
            <v>0</v>
          </cell>
        </row>
        <row r="50">
          <cell r="E50">
            <v>340.90504536467512</v>
          </cell>
        </row>
        <row r="51">
          <cell r="E51">
            <v>206.15952491626567</v>
          </cell>
        </row>
        <row r="54">
          <cell r="E54">
            <v>77.080995649075078</v>
          </cell>
        </row>
        <row r="55">
          <cell r="E55">
            <v>53.996060633365879</v>
          </cell>
        </row>
        <row r="57">
          <cell r="E57">
            <v>273.01394488893305</v>
          </cell>
        </row>
        <row r="58">
          <cell r="E58">
            <v>0</v>
          </cell>
        </row>
        <row r="59">
          <cell r="E59">
            <v>292.89984760073094</v>
          </cell>
        </row>
        <row r="60">
          <cell r="E60">
            <v>96</v>
          </cell>
        </row>
        <row r="62">
          <cell r="E62">
            <v>3.5903592653117009</v>
          </cell>
        </row>
        <row r="64">
          <cell r="E64">
            <v>0</v>
          </cell>
        </row>
        <row r="65">
          <cell r="E65">
            <v>37.838203127885265</v>
          </cell>
        </row>
        <row r="66">
          <cell r="E66">
            <v>46.458273213840627</v>
          </cell>
        </row>
        <row r="67">
          <cell r="E67">
            <v>7.66382685875314</v>
          </cell>
        </row>
        <row r="68">
          <cell r="E68">
            <v>0</v>
          </cell>
        </row>
        <row r="70">
          <cell r="E70">
            <v>124.06589292088026</v>
          </cell>
        </row>
        <row r="71">
          <cell r="E71">
            <v>0</v>
          </cell>
        </row>
        <row r="72">
          <cell r="E72">
            <v>296.93716479704381</v>
          </cell>
        </row>
        <row r="74">
          <cell r="E74">
            <v>3481.7424300000002</v>
          </cell>
        </row>
        <row r="75">
          <cell r="E75">
            <v>4905.6005472117213</v>
          </cell>
        </row>
        <row r="76">
          <cell r="E76">
            <v>506.54336000000001</v>
          </cell>
        </row>
        <row r="77">
          <cell r="E77">
            <v>1511.0512996787002</v>
          </cell>
        </row>
        <row r="79">
          <cell r="E79">
            <v>259977.87354473353</v>
          </cell>
        </row>
        <row r="82">
          <cell r="E82">
            <v>24.920602233233723</v>
          </cell>
        </row>
        <row r="83">
          <cell r="E83">
            <v>10167.636383947114</v>
          </cell>
        </row>
        <row r="84">
          <cell r="E84">
            <v>10087.90386861622</v>
          </cell>
        </row>
        <row r="85">
          <cell r="E85">
            <v>535.66327706654783</v>
          </cell>
        </row>
        <row r="86">
          <cell r="E86">
            <v>8353.7284112101406</v>
          </cell>
        </row>
        <row r="100">
          <cell r="E100">
            <v>59497.910665706666</v>
          </cell>
        </row>
        <row r="101">
          <cell r="E101">
            <v>34842.073861091791</v>
          </cell>
        </row>
        <row r="103">
          <cell r="E103">
            <v>0</v>
          </cell>
        </row>
        <row r="104">
          <cell r="E104">
            <v>53480.14</v>
          </cell>
        </row>
        <row r="105">
          <cell r="E105">
            <v>0</v>
          </cell>
        </row>
        <row r="108">
          <cell r="E108">
            <v>176989.97706987173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 ПЛАН"/>
      <sheetName val="2020 ФАКТ"/>
      <sheetName val="2021 ПЛАН"/>
      <sheetName val="2022 ПРОЕКТ"/>
    </sheetNames>
    <sheetDataSet>
      <sheetData sheetId="0" refreshError="1">
        <row r="34">
          <cell r="B34" t="str">
            <v>услуги каналов связи</v>
          </cell>
        </row>
        <row r="36">
          <cell r="B36" t="str">
            <v>охрана ЧОП, ОВО</v>
          </cell>
        </row>
        <row r="37">
          <cell r="B37" t="str">
            <v>услуги коммунального хозяйства</v>
          </cell>
        </row>
        <row r="38">
          <cell r="B38" t="str">
            <v>нотариально-юридическое обслуживание</v>
          </cell>
        </row>
        <row r="39">
          <cell r="B39" t="str">
            <v>информационные услуги</v>
          </cell>
        </row>
        <row r="40">
          <cell r="B40" t="str">
            <v>аудиторские услуги</v>
          </cell>
        </row>
        <row r="43">
          <cell r="B43" t="str">
            <v>почтовые, телеграфные расходы, эл.почта</v>
          </cell>
        </row>
        <row r="44">
          <cell r="B44" t="str">
            <v>подписка, нормативные док-ты, услуги по доставку периодич.изданий</v>
          </cell>
        </row>
        <row r="46">
          <cell r="B46" t="str">
            <v>программное обеспечение</v>
          </cell>
        </row>
        <row r="47">
          <cell r="B47" t="str">
            <v>проездные билеты</v>
          </cell>
        </row>
        <row r="48">
          <cell r="B48" t="str">
            <v>медосмотр</v>
          </cell>
        </row>
        <row r="49">
          <cell r="B49" t="str">
            <v xml:space="preserve">членские взносы </v>
          </cell>
        </row>
        <row r="50">
          <cell r="B50" t="str">
            <v>инкассация банка</v>
          </cell>
        </row>
        <row r="51">
          <cell r="B51" t="str">
            <v>обьявление и реклама</v>
          </cell>
        </row>
        <row r="53">
          <cell r="B53" t="str">
            <v>услуги комиссионного сбора за электроэнергию</v>
          </cell>
        </row>
        <row r="54">
          <cell r="B54" t="str">
            <v>обслуживание ККМ</v>
          </cell>
        </row>
        <row r="55">
          <cell r="B55" t="str">
            <v>лицензии</v>
          </cell>
        </row>
        <row r="56">
          <cell r="B56" t="str">
            <v>услуги на тех.обслуживание и ремонт копир.аппаратов и ПК</v>
          </cell>
        </row>
        <row r="57">
          <cell r="B57" t="str">
            <v>проезд сотрудников на обучение</v>
          </cell>
        </row>
        <row r="58">
          <cell r="B58" t="str">
            <v>прочие расходы</v>
          </cell>
        </row>
        <row r="59">
          <cell r="B59" t="str">
            <v>Расходы на служебные командировки</v>
          </cell>
        </row>
        <row r="60">
          <cell r="B60" t="str">
            <v>Расходы на обучение персонала</v>
          </cell>
        </row>
      </sheetData>
      <sheetData sheetId="1" refreshError="1">
        <row r="71">
          <cell r="B71" t="str">
            <v>Расходы на оплату услуг, оказываемых организациями, осуществляющими регулируемые виды деятельности</v>
          </cell>
        </row>
        <row r="72">
          <cell r="B72" t="str">
            <v>Электроэнергия на собственные нужды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00"/>
  <sheetViews>
    <sheetView tabSelected="1" view="pageBreakPreview" topLeftCell="K1" zoomScale="145" zoomScaleNormal="100" zoomScaleSheetLayoutView="145" workbookViewId="0">
      <selection activeCell="DO69" sqref="DO69:DV69"/>
    </sheetView>
  </sheetViews>
  <sheetFormatPr defaultColWidth="0.85546875" defaultRowHeight="15" customHeight="1" x14ac:dyDescent="0.25"/>
  <cols>
    <col min="1" max="80" width="0.85546875" style="2"/>
    <col min="81" max="81" width="3.42578125" style="2" customWidth="1"/>
    <col min="82" max="90" width="0.85546875" style="2"/>
    <col min="91" max="91" width="4.140625" style="2" customWidth="1"/>
    <col min="92" max="118" width="0.85546875" style="2"/>
    <col min="119" max="119" width="14.5703125" style="2" customWidth="1"/>
    <col min="120" max="125" width="0.85546875" style="2"/>
    <col min="126" max="126" width="10.5703125" style="2" bestFit="1" customWidth="1"/>
    <col min="127" max="134" width="0.85546875" style="2"/>
    <col min="135" max="135" width="10.5703125" style="2" bestFit="1" customWidth="1"/>
    <col min="136" max="145" width="0.85546875" style="2"/>
    <col min="146" max="146" width="11.28515625" style="2" bestFit="1" customWidth="1"/>
    <col min="147" max="16384" width="0.85546875" style="2"/>
  </cols>
  <sheetData>
    <row r="1" spans="1:108" s="1" customFormat="1" ht="12" customHeight="1" x14ac:dyDescent="0.2">
      <c r="BO1" s="1" t="s">
        <v>97</v>
      </c>
    </row>
    <row r="2" spans="1:108" s="1" customFormat="1" ht="12" customHeight="1" x14ac:dyDescent="0.2">
      <c r="BO2" s="1" t="s">
        <v>27</v>
      </c>
    </row>
    <row r="3" spans="1:108" s="1" customFormat="1" ht="12" customHeight="1" x14ac:dyDescent="0.2">
      <c r="BO3" s="1" t="s">
        <v>28</v>
      </c>
    </row>
    <row r="4" spans="1:108" ht="21" customHeight="1" x14ac:dyDescent="0.25"/>
    <row r="5" spans="1:108" s="3" customFormat="1" ht="14.25" customHeight="1" x14ac:dyDescent="0.25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</row>
    <row r="6" spans="1:108" s="3" customFormat="1" ht="14.25" customHeight="1" x14ac:dyDescent="0.25">
      <c r="A6" s="148" t="s">
        <v>20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</row>
    <row r="7" spans="1:108" s="3" customFormat="1" ht="14.25" customHeight="1" x14ac:dyDescent="0.25">
      <c r="A7" s="148" t="s">
        <v>98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</row>
    <row r="8" spans="1:108" s="3" customFormat="1" ht="14.25" customHeight="1" x14ac:dyDescent="0.25">
      <c r="A8" s="148" t="s">
        <v>121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</row>
    <row r="9" spans="1:108" ht="21" customHeight="1" x14ac:dyDescent="0.25"/>
    <row r="10" spans="1:108" x14ac:dyDescent="0.25">
      <c r="C10" s="4" t="s">
        <v>29</v>
      </c>
      <c r="D10" s="4"/>
      <c r="AG10" s="150" t="s">
        <v>123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</row>
    <row r="11" spans="1:108" x14ac:dyDescent="0.25">
      <c r="C11" s="4" t="s">
        <v>30</v>
      </c>
      <c r="D11" s="4"/>
      <c r="J11" s="151" t="s">
        <v>125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</row>
    <row r="12" spans="1:108" x14ac:dyDescent="0.25">
      <c r="C12" s="4" t="s">
        <v>31</v>
      </c>
      <c r="D12" s="4"/>
      <c r="J12" s="152" t="s">
        <v>126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</row>
    <row r="13" spans="1:108" x14ac:dyDescent="0.25">
      <c r="C13" s="4" t="s">
        <v>32</v>
      </c>
      <c r="D13" s="4"/>
      <c r="AQ13" s="141" t="s">
        <v>131</v>
      </c>
      <c r="AR13" s="141"/>
      <c r="AS13" s="141"/>
      <c r="AT13" s="141"/>
      <c r="AU13" s="141"/>
      <c r="AV13" s="141"/>
      <c r="AW13" s="141"/>
      <c r="AX13" s="141"/>
      <c r="AY13" s="142" t="s">
        <v>33</v>
      </c>
      <c r="AZ13" s="142"/>
      <c r="BA13" s="141" t="s">
        <v>132</v>
      </c>
      <c r="BB13" s="141"/>
      <c r="BC13" s="141"/>
      <c r="BD13" s="141"/>
      <c r="BE13" s="141"/>
      <c r="BF13" s="141"/>
      <c r="BG13" s="141"/>
      <c r="BH13" s="141"/>
      <c r="BI13" s="2" t="s">
        <v>34</v>
      </c>
    </row>
    <row r="15" spans="1:108" s="6" customFormat="1" ht="13.5" x14ac:dyDescent="0.2">
      <c r="A15" s="125" t="s">
        <v>26</v>
      </c>
      <c r="B15" s="126"/>
      <c r="C15" s="126"/>
      <c r="D15" s="126"/>
      <c r="E15" s="126"/>
      <c r="F15" s="126"/>
      <c r="G15" s="126"/>
      <c r="H15" s="126"/>
      <c r="I15" s="127"/>
      <c r="J15" s="149" t="s">
        <v>0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7"/>
      <c r="BI15" s="125" t="s">
        <v>35</v>
      </c>
      <c r="BJ15" s="126"/>
      <c r="BK15" s="126"/>
      <c r="BL15" s="126"/>
      <c r="BM15" s="126"/>
      <c r="BN15" s="126"/>
      <c r="BO15" s="126"/>
      <c r="BP15" s="126"/>
      <c r="BQ15" s="126"/>
      <c r="BR15" s="126"/>
      <c r="BS15" s="127"/>
      <c r="BT15" s="99" t="s">
        <v>133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1"/>
      <c r="CN15" s="125" t="s">
        <v>3</v>
      </c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4"/>
    </row>
    <row r="16" spans="1:108" s="6" customFormat="1" ht="13.5" x14ac:dyDescent="0.2">
      <c r="A16" s="128"/>
      <c r="B16" s="129"/>
      <c r="C16" s="129"/>
      <c r="D16" s="129"/>
      <c r="E16" s="129"/>
      <c r="F16" s="129"/>
      <c r="G16" s="129"/>
      <c r="H16" s="129"/>
      <c r="I16" s="130"/>
      <c r="J16" s="128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30"/>
      <c r="BI16" s="128"/>
      <c r="BJ16" s="129"/>
      <c r="BK16" s="129"/>
      <c r="BL16" s="129"/>
      <c r="BM16" s="129"/>
      <c r="BN16" s="129"/>
      <c r="BO16" s="129"/>
      <c r="BP16" s="129"/>
      <c r="BQ16" s="129"/>
      <c r="BR16" s="129"/>
      <c r="BS16" s="130"/>
      <c r="BT16" s="35" t="s">
        <v>1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2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145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46" s="6" customFormat="1" ht="15" customHeight="1" x14ac:dyDescent="0.2">
      <c r="A17" s="30" t="s">
        <v>4</v>
      </c>
      <c r="B17" s="31"/>
      <c r="C17" s="31"/>
      <c r="D17" s="31"/>
      <c r="E17" s="31"/>
      <c r="F17" s="31"/>
      <c r="G17" s="31"/>
      <c r="H17" s="31"/>
      <c r="I17" s="32"/>
      <c r="J17" s="5"/>
      <c r="K17" s="34" t="s">
        <v>36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7"/>
      <c r="BI17" s="35" t="s">
        <v>37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37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37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138" t="s">
        <v>37</v>
      </c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46" s="6" customFormat="1" ht="30" customHeight="1" x14ac:dyDescent="0.2">
      <c r="A18" s="131" t="s">
        <v>6</v>
      </c>
      <c r="B18" s="132"/>
      <c r="C18" s="132"/>
      <c r="D18" s="132"/>
      <c r="E18" s="132"/>
      <c r="F18" s="132"/>
      <c r="G18" s="132"/>
      <c r="H18" s="132"/>
      <c r="I18" s="133"/>
      <c r="J18" s="13"/>
      <c r="K18" s="134" t="s">
        <v>99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4"/>
      <c r="BI18" s="135" t="s">
        <v>5</v>
      </c>
      <c r="BJ18" s="136"/>
      <c r="BK18" s="136"/>
      <c r="BL18" s="136"/>
      <c r="BM18" s="136"/>
      <c r="BN18" s="136"/>
      <c r="BO18" s="136"/>
      <c r="BP18" s="136"/>
      <c r="BQ18" s="136"/>
      <c r="BR18" s="136"/>
      <c r="BS18" s="137"/>
      <c r="BT18" s="119">
        <f>BT19+BT56+BT74</f>
        <v>368418.04945432179</v>
      </c>
      <c r="BU18" s="120"/>
      <c r="BV18" s="120"/>
      <c r="BW18" s="120"/>
      <c r="BX18" s="120"/>
      <c r="BY18" s="120"/>
      <c r="BZ18" s="120"/>
      <c r="CA18" s="120"/>
      <c r="CB18" s="120"/>
      <c r="CC18" s="121"/>
      <c r="CD18" s="119">
        <f>CD19+CD56</f>
        <v>436967.85061460524</v>
      </c>
      <c r="CE18" s="120"/>
      <c r="CF18" s="120"/>
      <c r="CG18" s="120"/>
      <c r="CH18" s="120"/>
      <c r="CI18" s="120"/>
      <c r="CJ18" s="120"/>
      <c r="CK18" s="120"/>
      <c r="CL18" s="120"/>
      <c r="CM18" s="121"/>
      <c r="CN18" s="122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  <c r="DO18" s="10"/>
      <c r="DV18" s="10"/>
      <c r="EE18" s="10"/>
      <c r="EP18" s="10"/>
    </row>
    <row r="19" spans="1:146" s="6" customFormat="1" ht="30" customHeight="1" x14ac:dyDescent="0.2">
      <c r="A19" s="95" t="s">
        <v>7</v>
      </c>
      <c r="B19" s="96"/>
      <c r="C19" s="96"/>
      <c r="D19" s="96"/>
      <c r="E19" s="96"/>
      <c r="F19" s="96"/>
      <c r="G19" s="96"/>
      <c r="H19" s="96"/>
      <c r="I19" s="97"/>
      <c r="J19" s="11"/>
      <c r="K19" s="98" t="s">
        <v>100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12"/>
      <c r="BI19" s="99" t="s">
        <v>5</v>
      </c>
      <c r="BJ19" s="100"/>
      <c r="BK19" s="100"/>
      <c r="BL19" s="100"/>
      <c r="BM19" s="100"/>
      <c r="BN19" s="100"/>
      <c r="BO19" s="100"/>
      <c r="BP19" s="100"/>
      <c r="BQ19" s="100"/>
      <c r="BR19" s="100"/>
      <c r="BS19" s="101"/>
      <c r="BT19" s="102">
        <f>'[1]2022 ПЛАН'!$E$68</f>
        <v>263109.98305465403</v>
      </c>
      <c r="BU19" s="100"/>
      <c r="BV19" s="100"/>
      <c r="BW19" s="100"/>
      <c r="BX19" s="100"/>
      <c r="BY19" s="100"/>
      <c r="BZ19" s="100"/>
      <c r="CA19" s="100"/>
      <c r="CB19" s="100"/>
      <c r="CC19" s="101"/>
      <c r="CD19" s="102">
        <f>'[1]2022 ФАКТ'!$E$79</f>
        <v>259977.87354473353</v>
      </c>
      <c r="CE19" s="100"/>
      <c r="CF19" s="100"/>
      <c r="CG19" s="100"/>
      <c r="CH19" s="100"/>
      <c r="CI19" s="100"/>
      <c r="CJ19" s="100"/>
      <c r="CK19" s="100"/>
      <c r="CL19" s="100"/>
      <c r="CM19" s="101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  <c r="DO19" s="10"/>
      <c r="DV19" s="10"/>
      <c r="EE19" s="10"/>
    </row>
    <row r="20" spans="1:146" s="6" customFormat="1" ht="15" customHeight="1" x14ac:dyDescent="0.2">
      <c r="A20" s="59" t="s">
        <v>8</v>
      </c>
      <c r="B20" s="60"/>
      <c r="C20" s="60"/>
      <c r="D20" s="60"/>
      <c r="E20" s="60"/>
      <c r="F20" s="60"/>
      <c r="G20" s="60"/>
      <c r="H20" s="60"/>
      <c r="I20" s="61"/>
      <c r="J20" s="15"/>
      <c r="K20" s="62" t="s">
        <v>9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16"/>
      <c r="BI20" s="63" t="s">
        <v>5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7"/>
      <c r="BT20" s="45">
        <f>BT21+BT23</f>
        <v>39200.347737036849</v>
      </c>
      <c r="BU20" s="46"/>
      <c r="BV20" s="46"/>
      <c r="BW20" s="46"/>
      <c r="BX20" s="46"/>
      <c r="BY20" s="46"/>
      <c r="BZ20" s="46"/>
      <c r="CA20" s="46"/>
      <c r="CB20" s="46"/>
      <c r="CC20" s="47"/>
      <c r="CD20" s="45">
        <f>CD21+CD23</f>
        <v>29533.262602205123</v>
      </c>
      <c r="CE20" s="46"/>
      <c r="CF20" s="46"/>
      <c r="CG20" s="46"/>
      <c r="CH20" s="46"/>
      <c r="CI20" s="46"/>
      <c r="CJ20" s="46"/>
      <c r="CK20" s="46"/>
      <c r="CL20" s="46"/>
      <c r="CM20" s="47"/>
      <c r="CN20" s="64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EP20" s="10"/>
    </row>
    <row r="21" spans="1:146" s="6" customFormat="1" ht="30" customHeight="1" x14ac:dyDescent="0.2">
      <c r="A21" s="30" t="s">
        <v>11</v>
      </c>
      <c r="B21" s="31"/>
      <c r="C21" s="31"/>
      <c r="D21" s="31"/>
      <c r="E21" s="31"/>
      <c r="F21" s="31"/>
      <c r="G21" s="31"/>
      <c r="H21" s="31"/>
      <c r="I21" s="32"/>
      <c r="J21" s="5"/>
      <c r="K21" s="34" t="s">
        <v>122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7"/>
      <c r="BI21" s="35" t="s">
        <v>5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38">
        <f>'[1]2022 ПЛАН'!$E$14</f>
        <v>32886.972260021859</v>
      </c>
      <c r="BU21" s="36"/>
      <c r="BV21" s="36"/>
      <c r="BW21" s="36"/>
      <c r="BX21" s="36"/>
      <c r="BY21" s="36"/>
      <c r="BZ21" s="36"/>
      <c r="CA21" s="36"/>
      <c r="CB21" s="36"/>
      <c r="CC21" s="37"/>
      <c r="CD21" s="38">
        <f>'[1]2022 ФАКТ'!$E$15</f>
        <v>23715.071745388777</v>
      </c>
      <c r="CE21" s="36"/>
      <c r="CF21" s="36"/>
      <c r="CG21" s="36"/>
      <c r="CH21" s="36"/>
      <c r="CI21" s="36"/>
      <c r="CJ21" s="36"/>
      <c r="CK21" s="36"/>
      <c r="CL21" s="36"/>
      <c r="CM21" s="37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46" s="6" customFormat="1" ht="15" customHeight="1" x14ac:dyDescent="0.2">
      <c r="A22" s="30" t="s">
        <v>13</v>
      </c>
      <c r="B22" s="31"/>
      <c r="C22" s="31"/>
      <c r="D22" s="31"/>
      <c r="E22" s="31"/>
      <c r="F22" s="31"/>
      <c r="G22" s="31"/>
      <c r="H22" s="31"/>
      <c r="I22" s="32"/>
      <c r="J22" s="5"/>
      <c r="K22" s="34" t="s">
        <v>101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7"/>
      <c r="BI22" s="35" t="s">
        <v>5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5">
        <v>0</v>
      </c>
      <c r="BU22" s="36"/>
      <c r="BV22" s="36"/>
      <c r="BW22" s="36"/>
      <c r="BX22" s="36"/>
      <c r="BY22" s="36"/>
      <c r="BZ22" s="36"/>
      <c r="CA22" s="36"/>
      <c r="CB22" s="36"/>
      <c r="CC22" s="37"/>
      <c r="CD22" s="35">
        <v>0</v>
      </c>
      <c r="CE22" s="36"/>
      <c r="CF22" s="36"/>
      <c r="CG22" s="36"/>
      <c r="CH22" s="36"/>
      <c r="CI22" s="36"/>
      <c r="CJ22" s="36"/>
      <c r="CK22" s="36"/>
      <c r="CL22" s="36"/>
      <c r="CM22" s="37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46" s="6" customFormat="1" ht="58.5" customHeight="1" x14ac:dyDescent="0.2">
      <c r="A23" s="30" t="s">
        <v>38</v>
      </c>
      <c r="B23" s="31"/>
      <c r="C23" s="31"/>
      <c r="D23" s="31"/>
      <c r="E23" s="31"/>
      <c r="F23" s="31"/>
      <c r="G23" s="31"/>
      <c r="H23" s="31"/>
      <c r="I23" s="32"/>
      <c r="J23" s="5"/>
      <c r="K23" s="34" t="s">
        <v>39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7"/>
      <c r="BI23" s="35" t="s">
        <v>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38">
        <f>'[1]2022 ПЛАН'!$E$25</f>
        <v>6313.3754770149899</v>
      </c>
      <c r="BU23" s="36"/>
      <c r="BV23" s="36"/>
      <c r="BW23" s="36"/>
      <c r="BX23" s="36"/>
      <c r="BY23" s="36"/>
      <c r="BZ23" s="36"/>
      <c r="CA23" s="36"/>
      <c r="CB23" s="36"/>
      <c r="CC23" s="37"/>
      <c r="CD23" s="38">
        <f>'[1]2022 ФАКТ'!$E$28</f>
        <v>5818.1908568163453</v>
      </c>
      <c r="CE23" s="36"/>
      <c r="CF23" s="36"/>
      <c r="CG23" s="36"/>
      <c r="CH23" s="36"/>
      <c r="CI23" s="36"/>
      <c r="CJ23" s="36"/>
      <c r="CK23" s="36"/>
      <c r="CL23" s="36"/>
      <c r="CM23" s="37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46" s="6" customFormat="1" ht="15" customHeight="1" x14ac:dyDescent="0.2">
      <c r="A24" s="30" t="s">
        <v>40</v>
      </c>
      <c r="B24" s="31"/>
      <c r="C24" s="31"/>
      <c r="D24" s="31"/>
      <c r="E24" s="31"/>
      <c r="F24" s="31"/>
      <c r="G24" s="31"/>
      <c r="H24" s="31"/>
      <c r="I24" s="32"/>
      <c r="J24" s="5"/>
      <c r="K24" s="34" t="s">
        <v>12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7"/>
      <c r="BI24" s="35" t="s">
        <v>5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35">
        <v>0</v>
      </c>
      <c r="BU24" s="36"/>
      <c r="BV24" s="36"/>
      <c r="BW24" s="36"/>
      <c r="BX24" s="36"/>
      <c r="BY24" s="36"/>
      <c r="BZ24" s="36"/>
      <c r="CA24" s="36"/>
      <c r="CB24" s="36"/>
      <c r="CC24" s="37"/>
      <c r="CD24" s="35">
        <v>0</v>
      </c>
      <c r="CE24" s="36"/>
      <c r="CF24" s="36"/>
      <c r="CG24" s="36"/>
      <c r="CH24" s="36"/>
      <c r="CI24" s="36"/>
      <c r="CJ24" s="36"/>
      <c r="CK24" s="36"/>
      <c r="CL24" s="36"/>
      <c r="CM24" s="37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46" s="6" customFormat="1" ht="15" customHeight="1" x14ac:dyDescent="0.2">
      <c r="A25" s="59" t="s">
        <v>10</v>
      </c>
      <c r="B25" s="60"/>
      <c r="C25" s="60"/>
      <c r="D25" s="60"/>
      <c r="E25" s="60"/>
      <c r="F25" s="60"/>
      <c r="G25" s="60"/>
      <c r="H25" s="60"/>
      <c r="I25" s="61"/>
      <c r="J25" s="15"/>
      <c r="K25" s="62" t="s">
        <v>21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16"/>
      <c r="BI25" s="63" t="s">
        <v>5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7"/>
      <c r="BT25" s="45">
        <f>'[1]2022 ПЛАН'!$E$23</f>
        <v>210135.52489371464</v>
      </c>
      <c r="BU25" s="46"/>
      <c r="BV25" s="46"/>
      <c r="BW25" s="46"/>
      <c r="BX25" s="46"/>
      <c r="BY25" s="46"/>
      <c r="BZ25" s="46"/>
      <c r="CA25" s="46"/>
      <c r="CB25" s="46"/>
      <c r="CC25" s="47"/>
      <c r="CD25" s="45">
        <f>'[1]2022 ФАКТ'!$E$26</f>
        <v>210830.93213150403</v>
      </c>
      <c r="CE25" s="46"/>
      <c r="CF25" s="46"/>
      <c r="CG25" s="46"/>
      <c r="CH25" s="46"/>
      <c r="CI25" s="46"/>
      <c r="CJ25" s="46"/>
      <c r="CK25" s="46"/>
      <c r="CL25" s="46"/>
      <c r="CM25" s="47"/>
      <c r="CN25" s="64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46" s="6" customFormat="1" ht="15" customHeight="1" x14ac:dyDescent="0.2">
      <c r="A26" s="30" t="s">
        <v>41</v>
      </c>
      <c r="B26" s="31"/>
      <c r="C26" s="31"/>
      <c r="D26" s="31"/>
      <c r="E26" s="31"/>
      <c r="F26" s="31"/>
      <c r="G26" s="31"/>
      <c r="H26" s="31"/>
      <c r="I26" s="32"/>
      <c r="J26" s="5"/>
      <c r="K26" s="34" t="s">
        <v>12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/>
      <c r="BI26" s="35" t="s">
        <v>5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46" s="6" customFormat="1" ht="30" customHeight="1" x14ac:dyDescent="0.2">
      <c r="A27" s="59" t="s">
        <v>14</v>
      </c>
      <c r="B27" s="60"/>
      <c r="C27" s="60"/>
      <c r="D27" s="60"/>
      <c r="E27" s="60"/>
      <c r="F27" s="60"/>
      <c r="G27" s="60"/>
      <c r="H27" s="60"/>
      <c r="I27" s="61"/>
      <c r="J27" s="15"/>
      <c r="K27" s="62" t="s">
        <v>102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16"/>
      <c r="BI27" s="63" t="s">
        <v>5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7"/>
      <c r="BT27" s="45">
        <f>BT28+BT29+BT30</f>
        <v>13210.356156162085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45">
        <f>CD28+CD29+CD30</f>
        <v>14620.885081345712</v>
      </c>
      <c r="CE27" s="46"/>
      <c r="CF27" s="46"/>
      <c r="CG27" s="46"/>
      <c r="CH27" s="46"/>
      <c r="CI27" s="46"/>
      <c r="CJ27" s="46"/>
      <c r="CK27" s="46"/>
      <c r="CL27" s="46"/>
      <c r="CM27" s="47"/>
      <c r="CN27" s="64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46" s="6" customFormat="1" ht="30" customHeight="1" x14ac:dyDescent="0.2">
      <c r="A28" s="30" t="s">
        <v>42</v>
      </c>
      <c r="B28" s="31"/>
      <c r="C28" s="31"/>
      <c r="D28" s="31"/>
      <c r="E28" s="31"/>
      <c r="F28" s="31"/>
      <c r="G28" s="31"/>
      <c r="H28" s="31"/>
      <c r="I28" s="32"/>
      <c r="J28" s="5"/>
      <c r="K28" s="34" t="s">
        <v>103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7"/>
      <c r="BI28" s="35" t="s">
        <v>5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38">
        <f>'[1]2022 ПЛАН'!$E$64+'[1]2022 ПЛАН'!$E$65</f>
        <v>196.25205263321703</v>
      </c>
      <c r="BU28" s="36"/>
      <c r="BV28" s="36"/>
      <c r="BW28" s="36"/>
      <c r="BX28" s="36"/>
      <c r="BY28" s="36"/>
      <c r="BZ28" s="36"/>
      <c r="CA28" s="36"/>
      <c r="CB28" s="36"/>
      <c r="CC28" s="37"/>
      <c r="CD28" s="38">
        <f>'[1]2022 ФАКТ'!$E$75+'[1]2022 ФАКТ'!$E$76</f>
        <v>5412.1439072117209</v>
      </c>
      <c r="CE28" s="36"/>
      <c r="CF28" s="36"/>
      <c r="CG28" s="36"/>
      <c r="CH28" s="36"/>
      <c r="CI28" s="36"/>
      <c r="CJ28" s="36"/>
      <c r="CK28" s="36"/>
      <c r="CL28" s="36"/>
      <c r="CM28" s="37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46" s="6" customFormat="1" ht="15" customHeight="1" x14ac:dyDescent="0.2">
      <c r="A29" s="30" t="s">
        <v>44</v>
      </c>
      <c r="B29" s="31"/>
      <c r="C29" s="31"/>
      <c r="D29" s="31"/>
      <c r="E29" s="31"/>
      <c r="F29" s="31"/>
      <c r="G29" s="31"/>
      <c r="H29" s="31"/>
      <c r="I29" s="32"/>
      <c r="J29" s="5"/>
      <c r="K29" s="34" t="s">
        <v>43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7"/>
      <c r="BI29" s="35" t="s">
        <v>5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35">
        <v>0</v>
      </c>
      <c r="BU29" s="36"/>
      <c r="BV29" s="36"/>
      <c r="BW29" s="36"/>
      <c r="BX29" s="36"/>
      <c r="BY29" s="36"/>
      <c r="BZ29" s="36"/>
      <c r="CA29" s="36"/>
      <c r="CB29" s="36"/>
      <c r="CC29" s="37"/>
      <c r="CD29" s="35">
        <v>0</v>
      </c>
      <c r="CE29" s="36"/>
      <c r="CF29" s="36"/>
      <c r="CG29" s="36"/>
      <c r="CH29" s="36"/>
      <c r="CI29" s="36"/>
      <c r="CJ29" s="36"/>
      <c r="CK29" s="36"/>
      <c r="CL29" s="36"/>
      <c r="CM29" s="37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46" s="6" customFormat="1" ht="30" customHeight="1" x14ac:dyDescent="0.2">
      <c r="A30" s="114" t="s">
        <v>104</v>
      </c>
      <c r="B30" s="115"/>
      <c r="C30" s="115"/>
      <c r="D30" s="115"/>
      <c r="E30" s="115"/>
      <c r="F30" s="115"/>
      <c r="G30" s="115"/>
      <c r="H30" s="115"/>
      <c r="I30" s="116"/>
      <c r="J30" s="8"/>
      <c r="K30" s="117" t="s">
        <v>45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9"/>
      <c r="BI30" s="118" t="s">
        <v>5</v>
      </c>
      <c r="BJ30" s="109"/>
      <c r="BK30" s="109"/>
      <c r="BL30" s="109"/>
      <c r="BM30" s="109"/>
      <c r="BN30" s="109"/>
      <c r="BO30" s="109"/>
      <c r="BP30" s="109"/>
      <c r="BQ30" s="109"/>
      <c r="BR30" s="109"/>
      <c r="BS30" s="110"/>
      <c r="BT30" s="108">
        <f>SUM(BT31:CC53)</f>
        <v>13014.104103528867</v>
      </c>
      <c r="BU30" s="109"/>
      <c r="BV30" s="109"/>
      <c r="BW30" s="109"/>
      <c r="BX30" s="109"/>
      <c r="BY30" s="109"/>
      <c r="BZ30" s="109"/>
      <c r="CA30" s="109"/>
      <c r="CB30" s="109"/>
      <c r="CC30" s="110"/>
      <c r="CD30" s="108">
        <f>SUM(CD31:CM53)</f>
        <v>9208.7411741339911</v>
      </c>
      <c r="CE30" s="109"/>
      <c r="CF30" s="109"/>
      <c r="CG30" s="109"/>
      <c r="CH30" s="109"/>
      <c r="CI30" s="109"/>
      <c r="CJ30" s="109"/>
      <c r="CK30" s="109"/>
      <c r="CL30" s="109"/>
      <c r="CM30" s="110"/>
      <c r="CN30" s="111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46" s="6" customFormat="1" ht="15" customHeight="1" x14ac:dyDescent="0.2">
      <c r="A31" s="30"/>
      <c r="B31" s="31"/>
      <c r="C31" s="31"/>
      <c r="D31" s="31"/>
      <c r="E31" s="31"/>
      <c r="F31" s="31"/>
      <c r="G31" s="31"/>
      <c r="H31" s="31"/>
      <c r="I31" s="32"/>
      <c r="J31" s="51" t="str">
        <f>'[2]2020 ПЛАН'!$B$34</f>
        <v>услуги каналов связи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3"/>
      <c r="BI31" s="35" t="s">
        <v>5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38">
        <f>'[1]2022 ПЛАН'!$E$34</f>
        <v>1102.4704121987018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38">
        <f>'[1]2022 ФАКТ'!$E$45</f>
        <v>889.89167540987876</v>
      </c>
      <c r="CE31" s="36"/>
      <c r="CF31" s="36"/>
      <c r="CG31" s="36"/>
      <c r="CH31" s="36"/>
      <c r="CI31" s="36"/>
      <c r="CJ31" s="36"/>
      <c r="CK31" s="36"/>
      <c r="CL31" s="36"/>
      <c r="CM31" s="37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46" s="6" customFormat="1" ht="15" customHeight="1" x14ac:dyDescent="0.2">
      <c r="A32" s="30"/>
      <c r="B32" s="31"/>
      <c r="C32" s="31"/>
      <c r="D32" s="31"/>
      <c r="E32" s="31"/>
      <c r="F32" s="31"/>
      <c r="G32" s="31"/>
      <c r="H32" s="31"/>
      <c r="I32" s="32"/>
      <c r="J32" s="51" t="str">
        <f>'[2]2020 ПЛАН'!$B$36</f>
        <v>охрана ЧОП, ОВО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3"/>
      <c r="BI32" s="35" t="s">
        <v>5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38">
        <f>'[1]2022 ПЛАН'!$E$36</f>
        <v>7927.175838927853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38">
        <f>'[1]2022 ФАКТ'!$E$47</f>
        <v>5485.0356977555639</v>
      </c>
      <c r="CE32" s="36"/>
      <c r="CF32" s="36"/>
      <c r="CG32" s="36"/>
      <c r="CH32" s="36"/>
      <c r="CI32" s="36"/>
      <c r="CJ32" s="36"/>
      <c r="CK32" s="36"/>
      <c r="CL32" s="36"/>
      <c r="CM32" s="37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6" customFormat="1" ht="15" customHeight="1" x14ac:dyDescent="0.2">
      <c r="A33" s="30"/>
      <c r="B33" s="31"/>
      <c r="C33" s="31"/>
      <c r="D33" s="31"/>
      <c r="E33" s="31"/>
      <c r="F33" s="31"/>
      <c r="G33" s="31"/>
      <c r="H33" s="31"/>
      <c r="I33" s="32"/>
      <c r="J33" s="51" t="str">
        <f>'[2]2020 ПЛАН'!$B$37</f>
        <v>услуги коммунального хозяйства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3"/>
      <c r="BI33" s="35" t="s">
        <v>5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38">
        <f>'[1]2022 ПЛАН'!$E$37</f>
        <v>792.75982450329002</v>
      </c>
      <c r="BU33" s="36"/>
      <c r="BV33" s="36"/>
      <c r="BW33" s="36"/>
      <c r="BX33" s="36"/>
      <c r="BY33" s="36"/>
      <c r="BZ33" s="36"/>
      <c r="CA33" s="36"/>
      <c r="CB33" s="36"/>
      <c r="CC33" s="37"/>
      <c r="CD33" s="38">
        <f>'[1]2022 ФАКТ'!$E$48</f>
        <v>977.20466173178647</v>
      </c>
      <c r="CE33" s="36"/>
      <c r="CF33" s="36"/>
      <c r="CG33" s="36"/>
      <c r="CH33" s="36"/>
      <c r="CI33" s="36"/>
      <c r="CJ33" s="36"/>
      <c r="CK33" s="36"/>
      <c r="CL33" s="36"/>
      <c r="CM33" s="37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6" customFormat="1" ht="15" customHeight="1" x14ac:dyDescent="0.2">
      <c r="A34" s="30"/>
      <c r="B34" s="31"/>
      <c r="C34" s="31"/>
      <c r="D34" s="31"/>
      <c r="E34" s="31"/>
      <c r="F34" s="31"/>
      <c r="G34" s="31"/>
      <c r="H34" s="31"/>
      <c r="I34" s="32"/>
      <c r="J34" s="51" t="str">
        <f>'[2]2020 ПЛАН'!B38</f>
        <v>нотариально-юридическое обслуживание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3"/>
      <c r="BI34" s="35" t="s">
        <v>5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38">
        <f>'[1]2022 ПЛАН'!$E$38</f>
        <v>15.641031892921538</v>
      </c>
      <c r="BU34" s="36"/>
      <c r="BV34" s="36"/>
      <c r="BW34" s="36"/>
      <c r="BX34" s="36"/>
      <c r="BY34" s="36"/>
      <c r="BZ34" s="36"/>
      <c r="CA34" s="36"/>
      <c r="CB34" s="36"/>
      <c r="CC34" s="37"/>
      <c r="CD34" s="38">
        <f>'[1]2022 ФАКТ'!$E$49</f>
        <v>0</v>
      </c>
      <c r="CE34" s="36"/>
      <c r="CF34" s="36"/>
      <c r="CG34" s="36"/>
      <c r="CH34" s="36"/>
      <c r="CI34" s="36"/>
      <c r="CJ34" s="36"/>
      <c r="CK34" s="36"/>
      <c r="CL34" s="36"/>
      <c r="CM34" s="37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6" customFormat="1" ht="15" customHeight="1" x14ac:dyDescent="0.2">
      <c r="A35" s="30"/>
      <c r="B35" s="31"/>
      <c r="C35" s="31"/>
      <c r="D35" s="31"/>
      <c r="E35" s="31"/>
      <c r="F35" s="31"/>
      <c r="G35" s="31"/>
      <c r="H35" s="31"/>
      <c r="I35" s="32"/>
      <c r="J35" s="51" t="str">
        <f>'[2]2020 ПЛАН'!B39</f>
        <v>информационные услуги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3"/>
      <c r="BI35" s="35" t="s">
        <v>5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38">
        <f>'[1]2022 ПЛАН'!$E$39</f>
        <v>673.16242127348016</v>
      </c>
      <c r="BU35" s="36"/>
      <c r="BV35" s="36"/>
      <c r="BW35" s="36"/>
      <c r="BX35" s="36"/>
      <c r="BY35" s="36"/>
      <c r="BZ35" s="36"/>
      <c r="CA35" s="36"/>
      <c r="CB35" s="36"/>
      <c r="CC35" s="37"/>
      <c r="CD35" s="38">
        <f>'[1]2022 ФАКТ'!$E$50</f>
        <v>340.90504536467512</v>
      </c>
      <c r="CE35" s="36"/>
      <c r="CF35" s="36"/>
      <c r="CG35" s="36"/>
      <c r="CH35" s="36"/>
      <c r="CI35" s="36"/>
      <c r="CJ35" s="36"/>
      <c r="CK35" s="36"/>
      <c r="CL35" s="36"/>
      <c r="CM35" s="37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6" customFormat="1" ht="15" customHeight="1" x14ac:dyDescent="0.2">
      <c r="A36" s="30"/>
      <c r="B36" s="31"/>
      <c r="C36" s="31"/>
      <c r="D36" s="31"/>
      <c r="E36" s="31"/>
      <c r="F36" s="31"/>
      <c r="G36" s="31"/>
      <c r="H36" s="31"/>
      <c r="I36" s="32"/>
      <c r="J36" s="51" t="str">
        <f>'[2]2020 ПЛАН'!B40</f>
        <v>аудиторские услуги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3"/>
      <c r="BI36" s="35" t="s">
        <v>5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38">
        <f>'[1]2022 ПЛАН'!$E$40</f>
        <v>328.83963900927574</v>
      </c>
      <c r="BU36" s="36"/>
      <c r="BV36" s="36"/>
      <c r="BW36" s="36"/>
      <c r="BX36" s="36"/>
      <c r="BY36" s="36"/>
      <c r="BZ36" s="36"/>
      <c r="CA36" s="36"/>
      <c r="CB36" s="36"/>
      <c r="CC36" s="37"/>
      <c r="CD36" s="38">
        <f>'[1]2022 ФАКТ'!$E$51</f>
        <v>206.15952491626567</v>
      </c>
      <c r="CE36" s="36"/>
      <c r="CF36" s="36"/>
      <c r="CG36" s="36"/>
      <c r="CH36" s="36"/>
      <c r="CI36" s="36"/>
      <c r="CJ36" s="36"/>
      <c r="CK36" s="36"/>
      <c r="CL36" s="36"/>
      <c r="CM36" s="37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6" customFormat="1" ht="15" customHeight="1" x14ac:dyDescent="0.2">
      <c r="A37" s="30"/>
      <c r="B37" s="31"/>
      <c r="C37" s="31"/>
      <c r="D37" s="31"/>
      <c r="E37" s="31"/>
      <c r="F37" s="31"/>
      <c r="G37" s="31"/>
      <c r="H37" s="31"/>
      <c r="I37" s="32"/>
      <c r="J37" s="51" t="str">
        <f>'[2]2020 ПЛАН'!B43</f>
        <v>почтовые, телеграфные расходы, эл.почта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3"/>
      <c r="BI37" s="35" t="s">
        <v>5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8">
        <f>'[1]2022 ПЛАН'!$E$43</f>
        <v>33.359617781253583</v>
      </c>
      <c r="BU37" s="36"/>
      <c r="BV37" s="36"/>
      <c r="BW37" s="36"/>
      <c r="BX37" s="36"/>
      <c r="BY37" s="36"/>
      <c r="BZ37" s="36"/>
      <c r="CA37" s="36"/>
      <c r="CB37" s="36"/>
      <c r="CC37" s="37"/>
      <c r="CD37" s="38">
        <f>'[1]2022 ФАКТ'!$E$54</f>
        <v>77.080995649075078</v>
      </c>
      <c r="CE37" s="36"/>
      <c r="CF37" s="36"/>
      <c r="CG37" s="36"/>
      <c r="CH37" s="36"/>
      <c r="CI37" s="36"/>
      <c r="CJ37" s="36"/>
      <c r="CK37" s="36"/>
      <c r="CL37" s="36"/>
      <c r="CM37" s="37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6" customFormat="1" ht="15" customHeight="1" x14ac:dyDescent="0.2">
      <c r="A38" s="30"/>
      <c r="B38" s="31"/>
      <c r="C38" s="31"/>
      <c r="D38" s="31"/>
      <c r="E38" s="31"/>
      <c r="F38" s="31"/>
      <c r="G38" s="31"/>
      <c r="H38" s="31"/>
      <c r="I38" s="32"/>
      <c r="J38" s="51" t="str">
        <f>'[2]2020 ПЛАН'!B44</f>
        <v>подписка, нормативные док-ты, услуги по доставку периодич.изданий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3"/>
      <c r="BI38" s="35" t="s">
        <v>5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38">
        <f>'[1]2022 ПЛАН'!$E$44</f>
        <v>15.247952377502237</v>
      </c>
      <c r="BU38" s="36"/>
      <c r="BV38" s="36"/>
      <c r="BW38" s="36"/>
      <c r="BX38" s="36"/>
      <c r="BY38" s="36"/>
      <c r="BZ38" s="36"/>
      <c r="CA38" s="36"/>
      <c r="CB38" s="36"/>
      <c r="CC38" s="37"/>
      <c r="CD38" s="38">
        <f>'[1]2022 ФАКТ'!$E$55</f>
        <v>53.996060633365879</v>
      </c>
      <c r="CE38" s="36"/>
      <c r="CF38" s="36"/>
      <c r="CG38" s="36"/>
      <c r="CH38" s="36"/>
      <c r="CI38" s="36"/>
      <c r="CJ38" s="36"/>
      <c r="CK38" s="36"/>
      <c r="CL38" s="36"/>
      <c r="CM38" s="37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6" customFormat="1" ht="15" customHeight="1" x14ac:dyDescent="0.2">
      <c r="A39" s="30"/>
      <c r="B39" s="31"/>
      <c r="C39" s="31"/>
      <c r="D39" s="31"/>
      <c r="E39" s="31"/>
      <c r="F39" s="31"/>
      <c r="G39" s="31"/>
      <c r="H39" s="31"/>
      <c r="I39" s="32"/>
      <c r="J39" s="51" t="str">
        <f>'[2]2020 ПЛАН'!B46</f>
        <v>программное обеспечение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  <c r="BI39" s="35" t="s">
        <v>5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>
        <f>'[1]2022 ПЛАН'!$E$46</f>
        <v>416.83028635638453</v>
      </c>
      <c r="BU39" s="36"/>
      <c r="BV39" s="36"/>
      <c r="BW39" s="36"/>
      <c r="BX39" s="36"/>
      <c r="BY39" s="36"/>
      <c r="BZ39" s="36"/>
      <c r="CA39" s="36"/>
      <c r="CB39" s="36"/>
      <c r="CC39" s="37"/>
      <c r="CD39" s="38">
        <f>'[1]2022 ФАКТ'!$E$57</f>
        <v>273.01394488893305</v>
      </c>
      <c r="CE39" s="36"/>
      <c r="CF39" s="36"/>
      <c r="CG39" s="36"/>
      <c r="CH39" s="36"/>
      <c r="CI39" s="36"/>
      <c r="CJ39" s="36"/>
      <c r="CK39" s="36"/>
      <c r="CL39" s="36"/>
      <c r="CM39" s="37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6" customFormat="1" ht="15" customHeight="1" x14ac:dyDescent="0.2">
      <c r="A40" s="30"/>
      <c r="B40" s="31"/>
      <c r="C40" s="31"/>
      <c r="D40" s="31"/>
      <c r="E40" s="31"/>
      <c r="F40" s="31"/>
      <c r="G40" s="31"/>
      <c r="H40" s="31"/>
      <c r="I40" s="32"/>
      <c r="J40" s="51" t="str">
        <f>'[2]2020 ПЛАН'!B47</f>
        <v>проездные билеты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3"/>
      <c r="BI40" s="35" t="s">
        <v>5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38">
        <f>'[1]2022 ПЛАН'!$E$47</f>
        <v>0</v>
      </c>
      <c r="BU40" s="36"/>
      <c r="BV40" s="36"/>
      <c r="BW40" s="36"/>
      <c r="BX40" s="36"/>
      <c r="BY40" s="36"/>
      <c r="BZ40" s="36"/>
      <c r="CA40" s="36"/>
      <c r="CB40" s="36"/>
      <c r="CC40" s="37"/>
      <c r="CD40" s="38">
        <f>'[1]2022 ФАКТ'!$E$58</f>
        <v>0</v>
      </c>
      <c r="CE40" s="36"/>
      <c r="CF40" s="36"/>
      <c r="CG40" s="36"/>
      <c r="CH40" s="36"/>
      <c r="CI40" s="36"/>
      <c r="CJ40" s="36"/>
      <c r="CK40" s="36"/>
      <c r="CL40" s="36"/>
      <c r="CM40" s="37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6" customFormat="1" ht="15" customHeight="1" x14ac:dyDescent="0.2">
      <c r="A41" s="30"/>
      <c r="B41" s="31"/>
      <c r="C41" s="31"/>
      <c r="D41" s="31"/>
      <c r="E41" s="31"/>
      <c r="F41" s="31"/>
      <c r="G41" s="31"/>
      <c r="H41" s="31"/>
      <c r="I41" s="32"/>
      <c r="J41" s="51" t="str">
        <f>'[2]2020 ПЛАН'!B48</f>
        <v>медосмотр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3"/>
      <c r="BI41" s="35" t="s">
        <v>5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38">
        <f>'[1]2022 ПЛАН'!$E$48</f>
        <v>191.88962917044526</v>
      </c>
      <c r="BU41" s="36"/>
      <c r="BV41" s="36"/>
      <c r="BW41" s="36"/>
      <c r="BX41" s="36"/>
      <c r="BY41" s="36"/>
      <c r="BZ41" s="36"/>
      <c r="CA41" s="36"/>
      <c r="CB41" s="36"/>
      <c r="CC41" s="37"/>
      <c r="CD41" s="38">
        <f>'[1]2022 ФАКТ'!$E$59</f>
        <v>292.89984760073094</v>
      </c>
      <c r="CE41" s="36"/>
      <c r="CF41" s="36"/>
      <c r="CG41" s="36"/>
      <c r="CH41" s="36"/>
      <c r="CI41" s="36"/>
      <c r="CJ41" s="36"/>
      <c r="CK41" s="36"/>
      <c r="CL41" s="36"/>
      <c r="CM41" s="37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6" customFormat="1" ht="15" customHeight="1" x14ac:dyDescent="0.2">
      <c r="A42" s="30"/>
      <c r="B42" s="31"/>
      <c r="C42" s="31"/>
      <c r="D42" s="31"/>
      <c r="E42" s="31"/>
      <c r="F42" s="31"/>
      <c r="G42" s="31"/>
      <c r="H42" s="31"/>
      <c r="I42" s="32"/>
      <c r="J42" s="51" t="str">
        <f>'[2]2020 ПЛАН'!B49</f>
        <v xml:space="preserve">членские взносы 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3"/>
      <c r="BI42" s="35" t="s">
        <v>5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38">
        <f>'[1]2022 ПЛАН'!$E$49</f>
        <v>102.15385349283395</v>
      </c>
      <c r="BU42" s="36"/>
      <c r="BV42" s="36"/>
      <c r="BW42" s="36"/>
      <c r="BX42" s="36"/>
      <c r="BY42" s="36"/>
      <c r="BZ42" s="36"/>
      <c r="CA42" s="36"/>
      <c r="CB42" s="36"/>
      <c r="CC42" s="37"/>
      <c r="CD42" s="38">
        <f>'[1]2022 ФАКТ'!$E$60</f>
        <v>96</v>
      </c>
      <c r="CE42" s="36"/>
      <c r="CF42" s="36"/>
      <c r="CG42" s="36"/>
      <c r="CH42" s="36"/>
      <c r="CI42" s="36"/>
      <c r="CJ42" s="36"/>
      <c r="CK42" s="36"/>
      <c r="CL42" s="36"/>
      <c r="CM42" s="37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6" customFormat="1" ht="15" customHeight="1" x14ac:dyDescent="0.2">
      <c r="A43" s="30"/>
      <c r="B43" s="31"/>
      <c r="C43" s="31"/>
      <c r="D43" s="31"/>
      <c r="E43" s="31"/>
      <c r="F43" s="31"/>
      <c r="G43" s="31"/>
      <c r="H43" s="31"/>
      <c r="I43" s="32"/>
      <c r="J43" s="51" t="str">
        <f>'[2]2020 ПЛАН'!B50</f>
        <v>инкассация банка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3"/>
      <c r="BI43" s="35" t="s">
        <v>5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38">
        <v>0</v>
      </c>
      <c r="BU43" s="36"/>
      <c r="BV43" s="36"/>
      <c r="BW43" s="36"/>
      <c r="BX43" s="36"/>
      <c r="BY43" s="36"/>
      <c r="BZ43" s="36"/>
      <c r="CA43" s="36"/>
      <c r="CB43" s="36"/>
      <c r="CC43" s="37"/>
      <c r="CD43" s="38">
        <v>0</v>
      </c>
      <c r="CE43" s="36"/>
      <c r="CF43" s="36"/>
      <c r="CG43" s="36"/>
      <c r="CH43" s="36"/>
      <c r="CI43" s="36"/>
      <c r="CJ43" s="36"/>
      <c r="CK43" s="36"/>
      <c r="CL43" s="36"/>
      <c r="CM43" s="37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6" customFormat="1" ht="15" customHeight="1" x14ac:dyDescent="0.2">
      <c r="A44" s="30"/>
      <c r="B44" s="31"/>
      <c r="C44" s="31"/>
      <c r="D44" s="31"/>
      <c r="E44" s="31"/>
      <c r="F44" s="31"/>
      <c r="G44" s="31"/>
      <c r="H44" s="31"/>
      <c r="I44" s="32"/>
      <c r="J44" s="51" t="str">
        <f>'[2]2020 ПЛАН'!B51</f>
        <v>обьявление и реклама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3"/>
      <c r="BI44" s="35" t="s">
        <v>5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38">
        <f>'[1]2022 ПЛАН'!$E$51</f>
        <v>9.6833340290082166</v>
      </c>
      <c r="BU44" s="36"/>
      <c r="BV44" s="36"/>
      <c r="BW44" s="36"/>
      <c r="BX44" s="36"/>
      <c r="BY44" s="36"/>
      <c r="BZ44" s="36"/>
      <c r="CA44" s="36"/>
      <c r="CB44" s="36"/>
      <c r="CC44" s="37"/>
      <c r="CD44" s="38">
        <f>'[1]2022 ФАКТ'!$E$62</f>
        <v>3.5903592653117009</v>
      </c>
      <c r="CE44" s="36"/>
      <c r="CF44" s="36"/>
      <c r="CG44" s="36"/>
      <c r="CH44" s="36"/>
      <c r="CI44" s="36"/>
      <c r="CJ44" s="36"/>
      <c r="CK44" s="36"/>
      <c r="CL44" s="36"/>
      <c r="CM44" s="37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6" customFormat="1" ht="15" customHeight="1" x14ac:dyDescent="0.2">
      <c r="A45" s="30"/>
      <c r="B45" s="31"/>
      <c r="C45" s="31"/>
      <c r="D45" s="31"/>
      <c r="E45" s="31"/>
      <c r="F45" s="31"/>
      <c r="G45" s="31"/>
      <c r="H45" s="31"/>
      <c r="I45" s="32"/>
      <c r="J45" s="51" t="str">
        <f>'[2]2020 ПЛАН'!B53</f>
        <v>услуги комиссионного сбора за электроэнергию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3"/>
      <c r="BI45" s="35" t="s">
        <v>5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38">
        <v>0</v>
      </c>
      <c r="BU45" s="36"/>
      <c r="BV45" s="36"/>
      <c r="BW45" s="36"/>
      <c r="BX45" s="36"/>
      <c r="BY45" s="36"/>
      <c r="BZ45" s="36"/>
      <c r="CA45" s="36"/>
      <c r="CB45" s="36"/>
      <c r="CC45" s="37"/>
      <c r="CD45" s="38">
        <f>'[1]2022 ФАКТ'!$E$64</f>
        <v>0</v>
      </c>
      <c r="CE45" s="36"/>
      <c r="CF45" s="36"/>
      <c r="CG45" s="36"/>
      <c r="CH45" s="36"/>
      <c r="CI45" s="36"/>
      <c r="CJ45" s="36"/>
      <c r="CK45" s="36"/>
      <c r="CL45" s="36"/>
      <c r="CM45" s="37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6" customFormat="1" ht="15" customHeight="1" x14ac:dyDescent="0.2">
      <c r="A46" s="30"/>
      <c r="B46" s="31"/>
      <c r="C46" s="31"/>
      <c r="D46" s="31"/>
      <c r="E46" s="31"/>
      <c r="F46" s="31"/>
      <c r="G46" s="31"/>
      <c r="H46" s="31"/>
      <c r="I46" s="32"/>
      <c r="J46" s="51" t="str">
        <f>'[2]2020 ПЛАН'!B54</f>
        <v>обслуживание ККМ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35" t="s">
        <v>5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8">
        <f>'[1]2022 ПЛАН'!$E$54</f>
        <v>0</v>
      </c>
      <c r="BU46" s="36"/>
      <c r="BV46" s="36"/>
      <c r="BW46" s="36"/>
      <c r="BX46" s="36"/>
      <c r="BY46" s="36"/>
      <c r="BZ46" s="36"/>
      <c r="CA46" s="36"/>
      <c r="CB46" s="36"/>
      <c r="CC46" s="37"/>
      <c r="CD46" s="38">
        <f>'[1]2022 ФАКТ'!$E$65</f>
        <v>37.838203127885265</v>
      </c>
      <c r="CE46" s="36"/>
      <c r="CF46" s="36"/>
      <c r="CG46" s="36"/>
      <c r="CH46" s="36"/>
      <c r="CI46" s="36"/>
      <c r="CJ46" s="36"/>
      <c r="CK46" s="36"/>
      <c r="CL46" s="36"/>
      <c r="CM46" s="37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6" customFormat="1" ht="15" customHeight="1" x14ac:dyDescent="0.2">
      <c r="A47" s="30"/>
      <c r="B47" s="31"/>
      <c r="C47" s="31"/>
      <c r="D47" s="31"/>
      <c r="E47" s="31"/>
      <c r="F47" s="31"/>
      <c r="G47" s="31"/>
      <c r="H47" s="31"/>
      <c r="I47" s="32"/>
      <c r="J47" s="51" t="str">
        <f>'[2]2020 ПЛАН'!B55</f>
        <v>лицензии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3"/>
      <c r="BI47" s="35" t="s">
        <v>5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38">
        <f>'[1]2022 ПЛАН'!$E$55</f>
        <v>108.09804836977531</v>
      </c>
      <c r="BU47" s="36"/>
      <c r="BV47" s="36"/>
      <c r="BW47" s="36"/>
      <c r="BX47" s="36"/>
      <c r="BY47" s="36"/>
      <c r="BZ47" s="36"/>
      <c r="CA47" s="36"/>
      <c r="CB47" s="36"/>
      <c r="CC47" s="37"/>
      <c r="CD47" s="38">
        <f>'[1]2022 ФАКТ'!$E$66</f>
        <v>46.458273213840627</v>
      </c>
      <c r="CE47" s="36"/>
      <c r="CF47" s="36"/>
      <c r="CG47" s="36"/>
      <c r="CH47" s="36"/>
      <c r="CI47" s="36"/>
      <c r="CJ47" s="36"/>
      <c r="CK47" s="36"/>
      <c r="CL47" s="36"/>
      <c r="CM47" s="37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6" customFormat="1" ht="15" customHeight="1" x14ac:dyDescent="0.2">
      <c r="A48" s="30"/>
      <c r="B48" s="31"/>
      <c r="C48" s="31"/>
      <c r="D48" s="31"/>
      <c r="E48" s="31"/>
      <c r="F48" s="31"/>
      <c r="G48" s="31"/>
      <c r="H48" s="31"/>
      <c r="I48" s="32"/>
      <c r="J48" s="51" t="str">
        <f>'[2]2020 ПЛАН'!B56</f>
        <v>услуги на тех.обслуживание и ремонт копир.аппаратов и ПК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3"/>
      <c r="BI48" s="35" t="s">
        <v>5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38">
        <f>'[1]2022 ПЛАН'!$E$56</f>
        <v>265.67450626620672</v>
      </c>
      <c r="BU48" s="36"/>
      <c r="BV48" s="36"/>
      <c r="BW48" s="36"/>
      <c r="BX48" s="36"/>
      <c r="BY48" s="36"/>
      <c r="BZ48" s="36"/>
      <c r="CA48" s="36"/>
      <c r="CB48" s="36"/>
      <c r="CC48" s="37"/>
      <c r="CD48" s="38">
        <f>'[1]2022 ФАКТ'!$E$67</f>
        <v>7.66382685875314</v>
      </c>
      <c r="CE48" s="36"/>
      <c r="CF48" s="36"/>
      <c r="CG48" s="36"/>
      <c r="CH48" s="36"/>
      <c r="CI48" s="36"/>
      <c r="CJ48" s="36"/>
      <c r="CK48" s="36"/>
      <c r="CL48" s="36"/>
      <c r="CM48" s="37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26" s="6" customFormat="1" ht="15" customHeight="1" x14ac:dyDescent="0.2">
      <c r="A49" s="30"/>
      <c r="B49" s="31"/>
      <c r="C49" s="31"/>
      <c r="D49" s="31"/>
      <c r="E49" s="31"/>
      <c r="F49" s="31"/>
      <c r="G49" s="31"/>
      <c r="H49" s="31"/>
      <c r="I49" s="32"/>
      <c r="J49" s="51" t="str">
        <f>'[2]2020 ПЛАН'!B57</f>
        <v>проезд сотрудников на обучение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3"/>
      <c r="BI49" s="35" t="s">
        <v>5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38">
        <v>0</v>
      </c>
      <c r="BU49" s="36"/>
      <c r="BV49" s="36"/>
      <c r="BW49" s="36"/>
      <c r="BX49" s="36"/>
      <c r="BY49" s="36"/>
      <c r="BZ49" s="36"/>
      <c r="CA49" s="36"/>
      <c r="CB49" s="36"/>
      <c r="CC49" s="37"/>
      <c r="CD49" s="38">
        <f>'[1]2022 ФАКТ'!$E$68</f>
        <v>0</v>
      </c>
      <c r="CE49" s="36"/>
      <c r="CF49" s="36"/>
      <c r="CG49" s="36"/>
      <c r="CH49" s="36"/>
      <c r="CI49" s="36"/>
      <c r="CJ49" s="36"/>
      <c r="CK49" s="36"/>
      <c r="CL49" s="36"/>
      <c r="CM49" s="37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26" s="6" customFormat="1" ht="15" hidden="1" customHeight="1" x14ac:dyDescent="0.2">
      <c r="A50" s="30"/>
      <c r="B50" s="31"/>
      <c r="C50" s="31"/>
      <c r="D50" s="31"/>
      <c r="E50" s="31"/>
      <c r="F50" s="31"/>
      <c r="G50" s="31"/>
      <c r="H50" s="31"/>
      <c r="I50" s="32"/>
      <c r="J50" s="51" t="s">
        <v>124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3"/>
      <c r="BI50" s="35" t="s">
        <v>5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38">
        <v>0</v>
      </c>
      <c r="BU50" s="36"/>
      <c r="BV50" s="36"/>
      <c r="BW50" s="36"/>
      <c r="BX50" s="36"/>
      <c r="BY50" s="36"/>
      <c r="BZ50" s="36"/>
      <c r="CA50" s="36"/>
      <c r="CB50" s="36"/>
      <c r="CC50" s="37"/>
      <c r="CD50" s="38">
        <v>0</v>
      </c>
      <c r="CE50" s="36"/>
      <c r="CF50" s="36"/>
      <c r="CG50" s="36"/>
      <c r="CH50" s="36"/>
      <c r="CI50" s="36"/>
      <c r="CJ50" s="36"/>
      <c r="CK50" s="36"/>
      <c r="CL50" s="36"/>
      <c r="CM50" s="37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26" s="6" customFormat="1" ht="15" customHeight="1" x14ac:dyDescent="0.2">
      <c r="A51" s="30"/>
      <c r="B51" s="31"/>
      <c r="C51" s="31"/>
      <c r="D51" s="31"/>
      <c r="E51" s="31"/>
      <c r="F51" s="31"/>
      <c r="G51" s="31"/>
      <c r="H51" s="31"/>
      <c r="I51" s="32"/>
      <c r="J51" s="51" t="str">
        <f>'[2]2020 ПЛАН'!B58</f>
        <v>прочие расходы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3"/>
      <c r="BI51" s="35" t="s">
        <v>5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8">
        <f>'[1]2022 ПЛАН'!$E$59</f>
        <v>30.358848334901591</v>
      </c>
      <c r="BU51" s="36"/>
      <c r="BV51" s="36"/>
      <c r="BW51" s="36"/>
      <c r="BX51" s="36"/>
      <c r="BY51" s="36"/>
      <c r="BZ51" s="36"/>
      <c r="CA51" s="36"/>
      <c r="CB51" s="36"/>
      <c r="CC51" s="37"/>
      <c r="CD51" s="38">
        <f>'[1]2022 ФАКТ'!$E$70</f>
        <v>124.06589292088026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26" s="6" customFormat="1" ht="15" customHeight="1" x14ac:dyDescent="0.2">
      <c r="A52" s="30"/>
      <c r="B52" s="31"/>
      <c r="C52" s="31"/>
      <c r="D52" s="31"/>
      <c r="E52" s="31"/>
      <c r="F52" s="31"/>
      <c r="G52" s="31"/>
      <c r="H52" s="31"/>
      <c r="I52" s="32"/>
      <c r="J52" s="51" t="str">
        <f>'[2]2020 ПЛАН'!B59</f>
        <v>Расходы на служебные командировки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3"/>
      <c r="BI52" s="35" t="s">
        <v>5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38">
        <f>'[1]2022 ПЛАН'!$E$60</f>
        <v>737.48898722591025</v>
      </c>
      <c r="BU52" s="36"/>
      <c r="BV52" s="36"/>
      <c r="BW52" s="36"/>
      <c r="BX52" s="36"/>
      <c r="BY52" s="36"/>
      <c r="BZ52" s="36"/>
      <c r="CA52" s="36"/>
      <c r="CB52" s="36"/>
      <c r="CC52" s="37"/>
      <c r="CD52" s="38">
        <f>'[1]2022 ФАКТ'!$E$71</f>
        <v>0</v>
      </c>
      <c r="CE52" s="36"/>
      <c r="CF52" s="36"/>
      <c r="CG52" s="36"/>
      <c r="CH52" s="36"/>
      <c r="CI52" s="36"/>
      <c r="CJ52" s="36"/>
      <c r="CK52" s="36"/>
      <c r="CL52" s="36"/>
      <c r="CM52" s="37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26" s="6" customFormat="1" ht="15" customHeight="1" x14ac:dyDescent="0.2">
      <c r="A53" s="30"/>
      <c r="B53" s="31"/>
      <c r="C53" s="31"/>
      <c r="D53" s="31"/>
      <c r="E53" s="31"/>
      <c r="F53" s="31"/>
      <c r="G53" s="31"/>
      <c r="H53" s="31"/>
      <c r="I53" s="32"/>
      <c r="J53" s="51" t="str">
        <f>'[2]2020 ПЛАН'!B60</f>
        <v>Расходы на обучение персонала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3"/>
      <c r="BI53" s="35" t="s">
        <v>5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8">
        <f>'[1]2022 ПЛАН'!$E$61</f>
        <v>263.26987231912472</v>
      </c>
      <c r="BU53" s="36"/>
      <c r="BV53" s="36"/>
      <c r="BW53" s="36"/>
      <c r="BX53" s="36"/>
      <c r="BY53" s="36"/>
      <c r="BZ53" s="36"/>
      <c r="CA53" s="36"/>
      <c r="CB53" s="36"/>
      <c r="CC53" s="37"/>
      <c r="CD53" s="38">
        <f>'[1]2022 ФАКТ'!$E$72</f>
        <v>296.93716479704381</v>
      </c>
      <c r="CE53" s="36"/>
      <c r="CF53" s="36"/>
      <c r="CG53" s="36"/>
      <c r="CH53" s="36"/>
      <c r="CI53" s="36"/>
      <c r="CJ53" s="36"/>
      <c r="CK53" s="36"/>
      <c r="CL53" s="36"/>
      <c r="CM53" s="37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26" s="6" customFormat="1" ht="45" customHeight="1" x14ac:dyDescent="0.2">
      <c r="A54" s="59" t="s">
        <v>105</v>
      </c>
      <c r="B54" s="60"/>
      <c r="C54" s="60"/>
      <c r="D54" s="60"/>
      <c r="E54" s="60"/>
      <c r="F54" s="60"/>
      <c r="G54" s="60"/>
      <c r="H54" s="60"/>
      <c r="I54" s="61"/>
      <c r="J54" s="15"/>
      <c r="K54" s="62" t="s">
        <v>106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6"/>
      <c r="BI54" s="63" t="s">
        <v>5</v>
      </c>
      <c r="BJ54" s="46"/>
      <c r="BK54" s="46"/>
      <c r="BL54" s="46"/>
      <c r="BM54" s="46"/>
      <c r="BN54" s="46"/>
      <c r="BO54" s="46"/>
      <c r="BP54" s="46"/>
      <c r="BQ54" s="46"/>
      <c r="BR54" s="46"/>
      <c r="BS54" s="47"/>
      <c r="BT54" s="63">
        <v>0</v>
      </c>
      <c r="BU54" s="46"/>
      <c r="BV54" s="46"/>
      <c r="BW54" s="46"/>
      <c r="BX54" s="46"/>
      <c r="BY54" s="46"/>
      <c r="BZ54" s="46"/>
      <c r="CA54" s="46"/>
      <c r="CB54" s="46"/>
      <c r="CC54" s="47"/>
      <c r="CD54" s="63">
        <v>0</v>
      </c>
      <c r="CE54" s="46"/>
      <c r="CF54" s="46"/>
      <c r="CG54" s="46"/>
      <c r="CH54" s="46"/>
      <c r="CI54" s="46"/>
      <c r="CJ54" s="46"/>
      <c r="CK54" s="46"/>
      <c r="CL54" s="46"/>
      <c r="CM54" s="47"/>
      <c r="CN54" s="64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</row>
    <row r="55" spans="1:126" s="6" customFormat="1" ht="30" customHeight="1" x14ac:dyDescent="0.2">
      <c r="A55" s="59" t="s">
        <v>107</v>
      </c>
      <c r="B55" s="60"/>
      <c r="C55" s="60"/>
      <c r="D55" s="60"/>
      <c r="E55" s="60"/>
      <c r="F55" s="60"/>
      <c r="G55" s="60"/>
      <c r="H55" s="60"/>
      <c r="I55" s="61"/>
      <c r="J55" s="15"/>
      <c r="K55" s="62" t="s">
        <v>108</v>
      </c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16"/>
      <c r="BI55" s="63" t="s">
        <v>5</v>
      </c>
      <c r="BJ55" s="46"/>
      <c r="BK55" s="46"/>
      <c r="BL55" s="46"/>
      <c r="BM55" s="46"/>
      <c r="BN55" s="46"/>
      <c r="BO55" s="46"/>
      <c r="BP55" s="46"/>
      <c r="BQ55" s="46"/>
      <c r="BR55" s="46"/>
      <c r="BS55" s="47"/>
      <c r="BT55" s="45">
        <f>'[1]2022 ПЛАН'!$E$66+'[1]2022 ПЛАН'!$E$63</f>
        <v>563.75426774047855</v>
      </c>
      <c r="BU55" s="46"/>
      <c r="BV55" s="46"/>
      <c r="BW55" s="46"/>
      <c r="BX55" s="46"/>
      <c r="BY55" s="46"/>
      <c r="BZ55" s="46"/>
      <c r="CA55" s="46"/>
      <c r="CB55" s="46"/>
      <c r="CC55" s="47"/>
      <c r="CD55" s="45">
        <f>'[1]2022 ФАКТ'!$E$77+'[1]2022 ФАКТ'!$E$74</f>
        <v>4992.7937296787004</v>
      </c>
      <c r="CE55" s="46"/>
      <c r="CF55" s="46"/>
      <c r="CG55" s="46"/>
      <c r="CH55" s="46"/>
      <c r="CI55" s="46"/>
      <c r="CJ55" s="46"/>
      <c r="CK55" s="46"/>
      <c r="CL55" s="46"/>
      <c r="CM55" s="47"/>
      <c r="CN55" s="64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</row>
    <row r="56" spans="1:126" s="6" customFormat="1" ht="30" customHeight="1" x14ac:dyDescent="0.2">
      <c r="A56" s="95" t="s">
        <v>46</v>
      </c>
      <c r="B56" s="96"/>
      <c r="C56" s="96"/>
      <c r="D56" s="96"/>
      <c r="E56" s="96"/>
      <c r="F56" s="96"/>
      <c r="G56" s="96"/>
      <c r="H56" s="96"/>
      <c r="I56" s="97"/>
      <c r="J56" s="11"/>
      <c r="K56" s="98" t="s">
        <v>47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12"/>
      <c r="BI56" s="99" t="s">
        <v>5</v>
      </c>
      <c r="BJ56" s="100"/>
      <c r="BK56" s="100"/>
      <c r="BL56" s="100"/>
      <c r="BM56" s="100"/>
      <c r="BN56" s="100"/>
      <c r="BO56" s="100"/>
      <c r="BP56" s="100"/>
      <c r="BQ56" s="100"/>
      <c r="BR56" s="100"/>
      <c r="BS56" s="101"/>
      <c r="BT56" s="102">
        <f>'[1]2022 ПЛАН'!$E$95</f>
        <v>105286.43557683507</v>
      </c>
      <c r="BU56" s="100"/>
      <c r="BV56" s="100"/>
      <c r="BW56" s="100"/>
      <c r="BX56" s="100"/>
      <c r="BY56" s="100"/>
      <c r="BZ56" s="100"/>
      <c r="CA56" s="100"/>
      <c r="CB56" s="100"/>
      <c r="CC56" s="101"/>
      <c r="CD56" s="102">
        <f>'[1]2022 ФАКТ'!$E$108</f>
        <v>176989.97706987173</v>
      </c>
      <c r="CE56" s="100"/>
      <c r="CF56" s="100"/>
      <c r="CG56" s="100"/>
      <c r="CH56" s="100"/>
      <c r="CI56" s="100"/>
      <c r="CJ56" s="100"/>
      <c r="CK56" s="100"/>
      <c r="CL56" s="100"/>
      <c r="CM56" s="101"/>
      <c r="CN56" s="67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  <c r="DO56" s="10"/>
      <c r="DV56" s="10"/>
    </row>
    <row r="57" spans="1:126" s="6" customFormat="1" ht="15" customHeight="1" x14ac:dyDescent="0.2">
      <c r="A57" s="30" t="s">
        <v>48</v>
      </c>
      <c r="B57" s="31"/>
      <c r="C57" s="31"/>
      <c r="D57" s="31"/>
      <c r="E57" s="31"/>
      <c r="F57" s="31"/>
      <c r="G57" s="31"/>
      <c r="H57" s="31"/>
      <c r="I57" s="32"/>
      <c r="J57" s="5"/>
      <c r="K57" s="34" t="s">
        <v>49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7"/>
      <c r="BI57" s="35" t="s">
        <v>5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35"/>
      <c r="BU57" s="36"/>
      <c r="BV57" s="36"/>
      <c r="BW57" s="36"/>
      <c r="BX57" s="36"/>
      <c r="BY57" s="36"/>
      <c r="BZ57" s="36"/>
      <c r="CA57" s="36"/>
      <c r="CB57" s="36"/>
      <c r="CC57" s="37"/>
      <c r="CD57" s="35"/>
      <c r="CE57" s="36"/>
      <c r="CF57" s="36"/>
      <c r="CG57" s="36"/>
      <c r="CH57" s="36"/>
      <c r="CI57" s="36"/>
      <c r="CJ57" s="36"/>
      <c r="CK57" s="36"/>
      <c r="CL57" s="36"/>
      <c r="CM57" s="37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26" s="6" customFormat="1" ht="45" customHeight="1" x14ac:dyDescent="0.2">
      <c r="A58" s="30" t="s">
        <v>50</v>
      </c>
      <c r="B58" s="31"/>
      <c r="C58" s="31"/>
      <c r="D58" s="31"/>
      <c r="E58" s="31"/>
      <c r="F58" s="31"/>
      <c r="G58" s="31"/>
      <c r="H58" s="31"/>
      <c r="I58" s="32"/>
      <c r="J58" s="5"/>
      <c r="K58" s="34" t="s">
        <v>51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7"/>
      <c r="BI58" s="35" t="s">
        <v>5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35"/>
      <c r="BU58" s="36"/>
      <c r="BV58" s="36"/>
      <c r="BW58" s="36"/>
      <c r="BX58" s="36"/>
      <c r="BY58" s="36"/>
      <c r="BZ58" s="36"/>
      <c r="CA58" s="36"/>
      <c r="CB58" s="36"/>
      <c r="CC58" s="37"/>
      <c r="CD58" s="35"/>
      <c r="CE58" s="36"/>
      <c r="CF58" s="36"/>
      <c r="CG58" s="36"/>
      <c r="CH58" s="36"/>
      <c r="CI58" s="36"/>
      <c r="CJ58" s="36"/>
      <c r="CK58" s="36"/>
      <c r="CL58" s="36"/>
      <c r="CM58" s="37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26" s="6" customFormat="1" ht="15" customHeight="1" x14ac:dyDescent="0.2">
      <c r="A59" s="55" t="s">
        <v>52</v>
      </c>
      <c r="B59" s="56"/>
      <c r="C59" s="56"/>
      <c r="D59" s="56"/>
      <c r="E59" s="56"/>
      <c r="F59" s="56"/>
      <c r="G59" s="56"/>
      <c r="H59" s="56"/>
      <c r="I59" s="57"/>
      <c r="J59" s="25"/>
      <c r="K59" s="58" t="s">
        <v>53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26"/>
      <c r="BI59" s="54" t="s">
        <v>5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48">
        <f>'[1]2022 ПЛАН'!$E$73</f>
        <v>1534.58</v>
      </c>
      <c r="BU59" s="49"/>
      <c r="BV59" s="49"/>
      <c r="BW59" s="49"/>
      <c r="BX59" s="49"/>
      <c r="BY59" s="49"/>
      <c r="BZ59" s="49"/>
      <c r="CA59" s="49"/>
      <c r="CB59" s="49"/>
      <c r="CC59" s="50"/>
      <c r="CD59" s="48">
        <f>'[1]2022 ФАКТ'!$E$84</f>
        <v>10087.90386861622</v>
      </c>
      <c r="CE59" s="49"/>
      <c r="CF59" s="49"/>
      <c r="CG59" s="49"/>
      <c r="CH59" s="49"/>
      <c r="CI59" s="49"/>
      <c r="CJ59" s="49"/>
      <c r="CK59" s="49"/>
      <c r="CL59" s="49"/>
      <c r="CM59" s="50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26" s="6" customFormat="1" ht="15" customHeight="1" x14ac:dyDescent="0.2">
      <c r="A60" s="55" t="s">
        <v>54</v>
      </c>
      <c r="B60" s="56"/>
      <c r="C60" s="56"/>
      <c r="D60" s="56"/>
      <c r="E60" s="56"/>
      <c r="F60" s="56"/>
      <c r="G60" s="56"/>
      <c r="H60" s="56"/>
      <c r="I60" s="57"/>
      <c r="J60" s="25"/>
      <c r="K60" s="58" t="s">
        <v>22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26"/>
      <c r="BI60" s="54" t="s">
        <v>5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50"/>
      <c r="BT60" s="48">
        <f>'[1]2022 ПЛАН'!$E$87</f>
        <v>57139.883677799997</v>
      </c>
      <c r="BU60" s="49"/>
      <c r="BV60" s="49"/>
      <c r="BW60" s="49"/>
      <c r="BX60" s="49"/>
      <c r="BY60" s="49"/>
      <c r="BZ60" s="49"/>
      <c r="CA60" s="49"/>
      <c r="CB60" s="49"/>
      <c r="CC60" s="50"/>
      <c r="CD60" s="48">
        <f>'[1]2022 ФАКТ'!$E$100</f>
        <v>59497.910665706666</v>
      </c>
      <c r="CE60" s="49"/>
      <c r="CF60" s="49"/>
      <c r="CG60" s="49"/>
      <c r="CH60" s="49"/>
      <c r="CI60" s="49"/>
      <c r="CJ60" s="49"/>
      <c r="CK60" s="49"/>
      <c r="CL60" s="49"/>
      <c r="CM60" s="50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26" s="6" customFormat="1" ht="45" customHeight="1" x14ac:dyDescent="0.2">
      <c r="A61" s="30" t="s">
        <v>55</v>
      </c>
      <c r="B61" s="31"/>
      <c r="C61" s="31"/>
      <c r="D61" s="31"/>
      <c r="E61" s="31"/>
      <c r="F61" s="31"/>
      <c r="G61" s="31"/>
      <c r="H61" s="31"/>
      <c r="I61" s="32"/>
      <c r="J61" s="5"/>
      <c r="K61" s="34" t="s">
        <v>109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7"/>
      <c r="BI61" s="35" t="s">
        <v>5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35"/>
      <c r="BU61" s="36"/>
      <c r="BV61" s="36"/>
      <c r="BW61" s="36"/>
      <c r="BX61" s="36"/>
      <c r="BY61" s="36"/>
      <c r="BZ61" s="36"/>
      <c r="CA61" s="36"/>
      <c r="CB61" s="36"/>
      <c r="CC61" s="37"/>
      <c r="CD61" s="35"/>
      <c r="CE61" s="36"/>
      <c r="CF61" s="36"/>
      <c r="CG61" s="36"/>
      <c r="CH61" s="36"/>
      <c r="CI61" s="36"/>
      <c r="CJ61" s="36"/>
      <c r="CK61" s="36"/>
      <c r="CL61" s="36"/>
      <c r="CM61" s="37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26" s="6" customFormat="1" ht="15" customHeight="1" x14ac:dyDescent="0.2">
      <c r="A62" s="55" t="s">
        <v>56</v>
      </c>
      <c r="B62" s="56"/>
      <c r="C62" s="56"/>
      <c r="D62" s="56"/>
      <c r="E62" s="56"/>
      <c r="F62" s="56"/>
      <c r="G62" s="56"/>
      <c r="H62" s="56"/>
      <c r="I62" s="57"/>
      <c r="J62" s="25"/>
      <c r="K62" s="58" t="s">
        <v>110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26"/>
      <c r="BI62" s="54" t="s">
        <v>5</v>
      </c>
      <c r="BJ62" s="49"/>
      <c r="BK62" s="49"/>
      <c r="BL62" s="49"/>
      <c r="BM62" s="49"/>
      <c r="BN62" s="49"/>
      <c r="BO62" s="49"/>
      <c r="BP62" s="49"/>
      <c r="BQ62" s="49"/>
      <c r="BR62" s="49"/>
      <c r="BS62" s="50"/>
      <c r="BT62" s="48">
        <f>'[1]2022 ПЛАН'!$E$88</f>
        <v>21751.56</v>
      </c>
      <c r="BU62" s="49"/>
      <c r="BV62" s="49"/>
      <c r="BW62" s="49"/>
      <c r="BX62" s="49"/>
      <c r="BY62" s="49"/>
      <c r="BZ62" s="49"/>
      <c r="CA62" s="49"/>
      <c r="CB62" s="49"/>
      <c r="CC62" s="50"/>
      <c r="CD62" s="48">
        <f>'[1]2022 ФАКТ'!$E$101</f>
        <v>34842.073861091791</v>
      </c>
      <c r="CE62" s="49"/>
      <c r="CF62" s="49"/>
      <c r="CG62" s="49"/>
      <c r="CH62" s="49"/>
      <c r="CI62" s="49"/>
      <c r="CJ62" s="49"/>
      <c r="CK62" s="49"/>
      <c r="CL62" s="49"/>
      <c r="CM62" s="50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26" s="6" customFormat="1" ht="15" customHeight="1" x14ac:dyDescent="0.2">
      <c r="A63" s="30" t="s">
        <v>57</v>
      </c>
      <c r="B63" s="31"/>
      <c r="C63" s="31"/>
      <c r="D63" s="31"/>
      <c r="E63" s="31"/>
      <c r="F63" s="31"/>
      <c r="G63" s="31"/>
      <c r="H63" s="31"/>
      <c r="I63" s="32"/>
      <c r="J63" s="5"/>
      <c r="K63" s="34" t="s">
        <v>111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7"/>
      <c r="BI63" s="35" t="s">
        <v>5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35"/>
      <c r="BU63" s="36"/>
      <c r="BV63" s="36"/>
      <c r="BW63" s="36"/>
      <c r="BX63" s="36"/>
      <c r="BY63" s="36"/>
      <c r="BZ63" s="36"/>
      <c r="CA63" s="36"/>
      <c r="CB63" s="36"/>
      <c r="CC63" s="37"/>
      <c r="CD63" s="35"/>
      <c r="CE63" s="36"/>
      <c r="CF63" s="36"/>
      <c r="CG63" s="36"/>
      <c r="CH63" s="36"/>
      <c r="CI63" s="36"/>
      <c r="CJ63" s="36"/>
      <c r="CK63" s="36"/>
      <c r="CL63" s="36"/>
      <c r="CM63" s="37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26" s="6" customFormat="1" ht="15" customHeight="1" x14ac:dyDescent="0.2">
      <c r="A64" s="55" t="s">
        <v>61</v>
      </c>
      <c r="B64" s="56"/>
      <c r="C64" s="56"/>
      <c r="D64" s="56"/>
      <c r="E64" s="56"/>
      <c r="F64" s="56"/>
      <c r="G64" s="56"/>
      <c r="H64" s="56"/>
      <c r="I64" s="57"/>
      <c r="J64" s="25"/>
      <c r="K64" s="58" t="s">
        <v>23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26"/>
      <c r="BI64" s="54" t="s">
        <v>5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48">
        <f>'[1]2022 ПЛАН'!$E$92</f>
        <v>128.63220257448964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>
        <f>'[1]2022 ФАКТ'!$E$105</f>
        <v>0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26" s="6" customFormat="1" ht="15" customHeight="1" x14ac:dyDescent="0.2">
      <c r="A65" s="55" t="s">
        <v>112</v>
      </c>
      <c r="B65" s="56"/>
      <c r="C65" s="56"/>
      <c r="D65" s="56"/>
      <c r="E65" s="56"/>
      <c r="F65" s="56"/>
      <c r="G65" s="56"/>
      <c r="H65" s="56"/>
      <c r="I65" s="57"/>
      <c r="J65" s="25"/>
      <c r="K65" s="58" t="s">
        <v>24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26"/>
      <c r="BI65" s="54" t="s">
        <v>5</v>
      </c>
      <c r="BJ65" s="49"/>
      <c r="BK65" s="49"/>
      <c r="BL65" s="49"/>
      <c r="BM65" s="49"/>
      <c r="BN65" s="49"/>
      <c r="BO65" s="49"/>
      <c r="BP65" s="49"/>
      <c r="BQ65" s="49"/>
      <c r="BR65" s="49"/>
      <c r="BS65" s="50"/>
      <c r="BT65" s="48">
        <f>'[1]2022 ПЛАН'!$E$74</f>
        <v>6089.1903190605872</v>
      </c>
      <c r="BU65" s="49"/>
      <c r="BV65" s="49"/>
      <c r="BW65" s="49"/>
      <c r="BX65" s="49"/>
      <c r="BY65" s="49"/>
      <c r="BZ65" s="49"/>
      <c r="CA65" s="49"/>
      <c r="CB65" s="49"/>
      <c r="CC65" s="50"/>
      <c r="CD65" s="48">
        <f>'[1]2022 ФАКТ'!$E$86</f>
        <v>8353.7284112101406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26" s="6" customFormat="1" ht="72.75" customHeight="1" x14ac:dyDescent="0.2">
      <c r="A66" s="55" t="s">
        <v>113</v>
      </c>
      <c r="B66" s="56"/>
      <c r="C66" s="56"/>
      <c r="D66" s="56"/>
      <c r="E66" s="56"/>
      <c r="F66" s="56"/>
      <c r="G66" s="56"/>
      <c r="H66" s="56"/>
      <c r="I66" s="57"/>
      <c r="J66" s="25"/>
      <c r="K66" s="58" t="s">
        <v>58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26"/>
      <c r="BI66" s="54" t="s">
        <v>5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50"/>
      <c r="BT66" s="48">
        <f>'[1]2022 ПЛАН'!$E$90</f>
        <v>18632.525000000001</v>
      </c>
      <c r="BU66" s="49"/>
      <c r="BV66" s="49"/>
      <c r="BW66" s="49"/>
      <c r="BX66" s="49"/>
      <c r="BY66" s="49"/>
      <c r="BZ66" s="49"/>
      <c r="CA66" s="49"/>
      <c r="CB66" s="49"/>
      <c r="CC66" s="50"/>
      <c r="CD66" s="48">
        <f>'[1]2022 ФАКТ'!$E$103</f>
        <v>0</v>
      </c>
      <c r="CE66" s="49"/>
      <c r="CF66" s="49"/>
      <c r="CG66" s="49"/>
      <c r="CH66" s="49"/>
      <c r="CI66" s="49"/>
      <c r="CJ66" s="49"/>
      <c r="CK66" s="49"/>
      <c r="CL66" s="49"/>
      <c r="CM66" s="50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26" s="6" customFormat="1" ht="30" customHeight="1" x14ac:dyDescent="0.2">
      <c r="A67" s="30" t="s">
        <v>114</v>
      </c>
      <c r="B67" s="31"/>
      <c r="C67" s="31"/>
      <c r="D67" s="31"/>
      <c r="E67" s="31"/>
      <c r="F67" s="31"/>
      <c r="G67" s="31"/>
      <c r="H67" s="31"/>
      <c r="I67" s="32"/>
      <c r="J67" s="5"/>
      <c r="K67" s="34" t="s">
        <v>59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7"/>
      <c r="BI67" s="35" t="s">
        <v>60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5"/>
      <c r="BU67" s="36"/>
      <c r="BV67" s="36"/>
      <c r="BW67" s="36"/>
      <c r="BX67" s="36"/>
      <c r="BY67" s="36"/>
      <c r="BZ67" s="36"/>
      <c r="CA67" s="36"/>
      <c r="CB67" s="36"/>
      <c r="CC67" s="37"/>
      <c r="CD67" s="35"/>
      <c r="CE67" s="36"/>
      <c r="CF67" s="36"/>
      <c r="CG67" s="36"/>
      <c r="CH67" s="36"/>
      <c r="CI67" s="36"/>
      <c r="CJ67" s="36"/>
      <c r="CK67" s="36"/>
      <c r="CL67" s="36"/>
      <c r="CM67" s="37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26" s="6" customFormat="1" ht="111.75" customHeight="1" x14ac:dyDescent="0.2">
      <c r="A68" s="30" t="s">
        <v>115</v>
      </c>
      <c r="B68" s="31"/>
      <c r="C68" s="31"/>
      <c r="D68" s="31"/>
      <c r="E68" s="31"/>
      <c r="F68" s="31"/>
      <c r="G68" s="31"/>
      <c r="H68" s="31"/>
      <c r="I68" s="32"/>
      <c r="J68" s="5"/>
      <c r="K68" s="34" t="s">
        <v>62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7"/>
      <c r="BI68" s="35" t="s">
        <v>5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35"/>
      <c r="BU68" s="36"/>
      <c r="BV68" s="36"/>
      <c r="BW68" s="36"/>
      <c r="BX68" s="36"/>
      <c r="BY68" s="36"/>
      <c r="BZ68" s="36"/>
      <c r="CA68" s="36"/>
      <c r="CB68" s="36"/>
      <c r="CC68" s="37"/>
      <c r="CD68" s="35"/>
      <c r="CE68" s="36"/>
      <c r="CF68" s="36"/>
      <c r="CG68" s="36"/>
      <c r="CH68" s="36"/>
      <c r="CI68" s="36"/>
      <c r="CJ68" s="36"/>
      <c r="CK68" s="36"/>
      <c r="CL68" s="36"/>
      <c r="CM68" s="37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26" s="6" customFormat="1" ht="30" customHeight="1" x14ac:dyDescent="0.2">
      <c r="A69" s="103" t="s">
        <v>116</v>
      </c>
      <c r="B69" s="104"/>
      <c r="C69" s="104"/>
      <c r="D69" s="104"/>
      <c r="E69" s="104"/>
      <c r="F69" s="104"/>
      <c r="G69" s="104"/>
      <c r="H69" s="104"/>
      <c r="I69" s="105"/>
      <c r="J69" s="23"/>
      <c r="K69" s="106" t="s">
        <v>117</v>
      </c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24"/>
      <c r="BI69" s="107" t="s">
        <v>5</v>
      </c>
      <c r="BJ69" s="40"/>
      <c r="BK69" s="40"/>
      <c r="BL69" s="40"/>
      <c r="BM69" s="40"/>
      <c r="BN69" s="40"/>
      <c r="BO69" s="40"/>
      <c r="BP69" s="40"/>
      <c r="BQ69" s="40"/>
      <c r="BR69" s="40"/>
      <c r="BS69" s="41"/>
      <c r="BT69" s="39">
        <f>BT56-BT59-BT60-BT62-BT64-BT65-BT66</f>
        <v>10.064377399987279</v>
      </c>
      <c r="BU69" s="40"/>
      <c r="BV69" s="40"/>
      <c r="BW69" s="40"/>
      <c r="BX69" s="40"/>
      <c r="BY69" s="40"/>
      <c r="BZ69" s="40"/>
      <c r="CA69" s="40"/>
      <c r="CB69" s="40"/>
      <c r="CC69" s="41"/>
      <c r="CD69" s="39">
        <f>CD56-CD59-CD60-CD62-CD64-CD65-CD66</f>
        <v>64208.360263246919</v>
      </c>
      <c r="CE69" s="40"/>
      <c r="CF69" s="40"/>
      <c r="CG69" s="40"/>
      <c r="CH69" s="40"/>
      <c r="CI69" s="40"/>
      <c r="CJ69" s="40"/>
      <c r="CK69" s="40"/>
      <c r="CL69" s="40"/>
      <c r="CM69" s="41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O69" s="10"/>
      <c r="DV69" s="10"/>
    </row>
    <row r="70" spans="1:126" s="6" customFormat="1" ht="45" customHeight="1" x14ac:dyDescent="0.2">
      <c r="A70" s="30" t="s">
        <v>134</v>
      </c>
      <c r="B70" s="31"/>
      <c r="C70" s="31"/>
      <c r="D70" s="31"/>
      <c r="E70" s="31"/>
      <c r="F70" s="31"/>
      <c r="G70" s="31"/>
      <c r="H70" s="31"/>
      <c r="I70" s="32"/>
      <c r="J70" s="5"/>
      <c r="K70" s="33" t="str">
        <f>'[2]2020 ФАКТ'!$B$71</f>
        <v>Расходы на оплату услуг, оказываемых организациями, осуществляющими регулируемые виды деятельности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7"/>
      <c r="BI70" s="35" t="s">
        <v>5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38">
        <f>'[1]2022 ПЛАН'!$E$71</f>
        <v>10.0643774</v>
      </c>
      <c r="BU70" s="36"/>
      <c r="BV70" s="36"/>
      <c r="BW70" s="36"/>
      <c r="BX70" s="36"/>
      <c r="BY70" s="36"/>
      <c r="BZ70" s="36"/>
      <c r="CA70" s="36"/>
      <c r="CB70" s="36"/>
      <c r="CC70" s="37"/>
      <c r="CD70" s="38">
        <f>'[1]2022 ФАКТ'!$E$82</f>
        <v>24.920602233233723</v>
      </c>
      <c r="CE70" s="36"/>
      <c r="CF70" s="36"/>
      <c r="CG70" s="36"/>
      <c r="CH70" s="36"/>
      <c r="CI70" s="36"/>
      <c r="CJ70" s="36"/>
      <c r="CK70" s="36"/>
      <c r="CL70" s="36"/>
      <c r="CM70" s="37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26" s="6" customFormat="1" ht="34.5" customHeight="1" x14ac:dyDescent="0.2">
      <c r="A71" s="30" t="s">
        <v>135</v>
      </c>
      <c r="B71" s="31"/>
      <c r="C71" s="31"/>
      <c r="D71" s="31"/>
      <c r="E71" s="31"/>
      <c r="F71" s="31"/>
      <c r="G71" s="31"/>
      <c r="H71" s="31"/>
      <c r="I71" s="32"/>
      <c r="J71" s="5"/>
      <c r="K71" s="33" t="s">
        <v>139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7"/>
      <c r="BI71" s="35" t="s">
        <v>5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38">
        <v>0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8">
        <f>'[1]2022 ФАКТ'!$E$85</f>
        <v>535.66327706654783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26" s="6" customFormat="1" ht="30" customHeight="1" x14ac:dyDescent="0.2">
      <c r="A72" s="30" t="s">
        <v>136</v>
      </c>
      <c r="B72" s="31"/>
      <c r="C72" s="31"/>
      <c r="D72" s="31"/>
      <c r="E72" s="31"/>
      <c r="F72" s="31"/>
      <c r="G72" s="31"/>
      <c r="H72" s="31"/>
      <c r="I72" s="32"/>
      <c r="J72" s="5"/>
      <c r="K72" s="33" t="str">
        <f>'[2]2020 ФАКТ'!$B$72</f>
        <v>Электроэнергия на собственные нужды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7"/>
      <c r="BI72" s="35" t="s">
        <v>5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38">
        <v>0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8">
        <f>'[1]2022 ФАКТ'!$E$83</f>
        <v>10167.636383947114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26" s="6" customFormat="1" ht="30" customHeight="1" x14ac:dyDescent="0.2">
      <c r="A73" s="30" t="s">
        <v>138</v>
      </c>
      <c r="B73" s="31"/>
      <c r="C73" s="31"/>
      <c r="D73" s="31"/>
      <c r="E73" s="31"/>
      <c r="F73" s="31"/>
      <c r="G73" s="31"/>
      <c r="H73" s="31"/>
      <c r="I73" s="32"/>
      <c r="J73" s="5"/>
      <c r="K73" s="33" t="s">
        <v>137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7"/>
      <c r="BI73" s="35" t="s">
        <v>5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38">
        <v>0</v>
      </c>
      <c r="BU73" s="36"/>
      <c r="BV73" s="36"/>
      <c r="BW73" s="36"/>
      <c r="BX73" s="36"/>
      <c r="BY73" s="36"/>
      <c r="BZ73" s="36"/>
      <c r="CA73" s="36"/>
      <c r="CB73" s="36"/>
      <c r="CC73" s="37"/>
      <c r="CD73" s="38">
        <f>'[1]2022 ФАКТ'!$E$104</f>
        <v>53480.14</v>
      </c>
      <c r="CE73" s="36"/>
      <c r="CF73" s="36"/>
      <c r="CG73" s="36"/>
      <c r="CH73" s="36"/>
      <c r="CI73" s="36"/>
      <c r="CJ73" s="36"/>
      <c r="CK73" s="36"/>
      <c r="CL73" s="36"/>
      <c r="CM73" s="37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26" s="6" customFormat="1" ht="57.75" customHeight="1" x14ac:dyDescent="0.2">
      <c r="A74" s="95" t="s">
        <v>15</v>
      </c>
      <c r="B74" s="96"/>
      <c r="C74" s="96"/>
      <c r="D74" s="96"/>
      <c r="E74" s="96"/>
      <c r="F74" s="96"/>
      <c r="G74" s="96"/>
      <c r="H74" s="96"/>
      <c r="I74" s="97"/>
      <c r="J74" s="11"/>
      <c r="K74" s="98" t="s">
        <v>140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12"/>
      <c r="BI74" s="99" t="s">
        <v>5</v>
      </c>
      <c r="BJ74" s="100"/>
      <c r="BK74" s="100"/>
      <c r="BL74" s="100"/>
      <c r="BM74" s="100"/>
      <c r="BN74" s="100"/>
      <c r="BO74" s="100"/>
      <c r="BP74" s="100"/>
      <c r="BQ74" s="100"/>
      <c r="BR74" s="100"/>
      <c r="BS74" s="101"/>
      <c r="BT74" s="102">
        <f>'[1]2022 ПЛАН'!$E$96</f>
        <v>21.63082283269561</v>
      </c>
      <c r="BU74" s="100"/>
      <c r="BV74" s="100"/>
      <c r="BW74" s="100"/>
      <c r="BX74" s="100"/>
      <c r="BY74" s="100"/>
      <c r="BZ74" s="100"/>
      <c r="CA74" s="100"/>
      <c r="CB74" s="100"/>
      <c r="CC74" s="101"/>
      <c r="CD74" s="99">
        <v>0</v>
      </c>
      <c r="CE74" s="100"/>
      <c r="CF74" s="100"/>
      <c r="CG74" s="100"/>
      <c r="CH74" s="100"/>
      <c r="CI74" s="100"/>
      <c r="CJ74" s="100"/>
      <c r="CK74" s="100"/>
      <c r="CL74" s="100"/>
      <c r="CM74" s="101"/>
      <c r="CN74" s="67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9"/>
    </row>
    <row r="75" spans="1:126" s="6" customFormat="1" ht="30" customHeight="1" x14ac:dyDescent="0.2">
      <c r="A75" s="30" t="s">
        <v>16</v>
      </c>
      <c r="B75" s="31"/>
      <c r="C75" s="31"/>
      <c r="D75" s="31"/>
      <c r="E75" s="31"/>
      <c r="F75" s="31"/>
      <c r="G75" s="31"/>
      <c r="H75" s="31"/>
      <c r="I75" s="32"/>
      <c r="J75" s="5"/>
      <c r="K75" s="34" t="s">
        <v>63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7"/>
      <c r="BI75" s="35" t="s">
        <v>5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35"/>
      <c r="BU75" s="36"/>
      <c r="BV75" s="36"/>
      <c r="BW75" s="36"/>
      <c r="BX75" s="36"/>
      <c r="BY75" s="36"/>
      <c r="BZ75" s="36"/>
      <c r="CA75" s="36"/>
      <c r="CB75" s="36"/>
      <c r="CC75" s="37"/>
      <c r="CD75" s="35"/>
      <c r="CE75" s="36"/>
      <c r="CF75" s="36"/>
      <c r="CG75" s="36"/>
      <c r="CH75" s="36"/>
      <c r="CI75" s="36"/>
      <c r="CJ75" s="36"/>
      <c r="CK75" s="36"/>
      <c r="CL75" s="36"/>
      <c r="CM75" s="37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26" s="6" customFormat="1" ht="45" customHeight="1" x14ac:dyDescent="0.2">
      <c r="A76" s="30" t="s">
        <v>17</v>
      </c>
      <c r="B76" s="31"/>
      <c r="C76" s="31"/>
      <c r="D76" s="31"/>
      <c r="E76" s="31"/>
      <c r="F76" s="31"/>
      <c r="G76" s="31"/>
      <c r="H76" s="31"/>
      <c r="I76" s="32"/>
      <c r="J76" s="5"/>
      <c r="K76" s="34" t="s">
        <v>64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7"/>
      <c r="BI76" s="35" t="s">
        <v>5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89">
        <f>BT77*BT78</f>
        <v>177.54828599999996</v>
      </c>
      <c r="BU76" s="90"/>
      <c r="BV76" s="90"/>
      <c r="BW76" s="90"/>
      <c r="BX76" s="90"/>
      <c r="BY76" s="90"/>
      <c r="BZ76" s="90"/>
      <c r="CA76" s="90"/>
      <c r="CB76" s="90"/>
      <c r="CC76" s="91"/>
      <c r="CD76" s="89">
        <f>CD77*CD78</f>
        <v>131.86566174356577</v>
      </c>
      <c r="CE76" s="90"/>
      <c r="CF76" s="90"/>
      <c r="CG76" s="90"/>
      <c r="CH76" s="90"/>
      <c r="CI76" s="90"/>
      <c r="CJ76" s="90"/>
      <c r="CK76" s="90"/>
      <c r="CL76" s="90"/>
      <c r="CM76" s="91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26" s="6" customFormat="1" ht="30" customHeight="1" x14ac:dyDescent="0.2">
      <c r="A77" s="30" t="s">
        <v>7</v>
      </c>
      <c r="B77" s="31"/>
      <c r="C77" s="31"/>
      <c r="D77" s="31"/>
      <c r="E77" s="31"/>
      <c r="F77" s="31"/>
      <c r="G77" s="31"/>
      <c r="H77" s="31"/>
      <c r="I77" s="32"/>
      <c r="J77" s="5"/>
      <c r="K77" s="34" t="s">
        <v>118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7"/>
      <c r="BI77" s="35" t="s">
        <v>65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35">
        <v>52.069999999999993</v>
      </c>
      <c r="BU77" s="36"/>
      <c r="BV77" s="36"/>
      <c r="BW77" s="36"/>
      <c r="BX77" s="36"/>
      <c r="BY77" s="36"/>
      <c r="BZ77" s="36"/>
      <c r="CA77" s="36"/>
      <c r="CB77" s="36"/>
      <c r="CC77" s="37"/>
      <c r="CD77" s="89">
        <v>38.672550220999995</v>
      </c>
      <c r="CE77" s="90"/>
      <c r="CF77" s="90"/>
      <c r="CG77" s="90"/>
      <c r="CH77" s="90"/>
      <c r="CI77" s="90"/>
      <c r="CJ77" s="90"/>
      <c r="CK77" s="90"/>
      <c r="CL77" s="90"/>
      <c r="CM77" s="91"/>
      <c r="CN77" s="27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9"/>
    </row>
    <row r="78" spans="1:126" s="6" customFormat="1" ht="60" customHeight="1" x14ac:dyDescent="0.2">
      <c r="A78" s="30" t="s">
        <v>46</v>
      </c>
      <c r="B78" s="31"/>
      <c r="C78" s="31"/>
      <c r="D78" s="31"/>
      <c r="E78" s="31"/>
      <c r="F78" s="31"/>
      <c r="G78" s="31"/>
      <c r="H78" s="31"/>
      <c r="I78" s="32"/>
      <c r="J78" s="5"/>
      <c r="K78" s="34" t="s">
        <v>119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7"/>
      <c r="BI78" s="35" t="s">
        <v>5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89">
        <f>(3.2832+3.5364)/2</f>
        <v>3.4097999999999997</v>
      </c>
      <c r="BU78" s="90"/>
      <c r="BV78" s="90"/>
      <c r="BW78" s="90"/>
      <c r="BX78" s="90"/>
      <c r="BY78" s="90"/>
      <c r="BZ78" s="90"/>
      <c r="CA78" s="90"/>
      <c r="CB78" s="90"/>
      <c r="CC78" s="91"/>
      <c r="CD78" s="89">
        <f>BT78</f>
        <v>3.4097999999999997</v>
      </c>
      <c r="CE78" s="90"/>
      <c r="CF78" s="90"/>
      <c r="CG78" s="90"/>
      <c r="CH78" s="90"/>
      <c r="CI78" s="90"/>
      <c r="CJ78" s="90"/>
      <c r="CK78" s="90"/>
      <c r="CL78" s="90"/>
      <c r="CM78" s="91"/>
      <c r="CN78" s="27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9"/>
    </row>
    <row r="79" spans="1:126" s="19" customFormat="1" ht="72.75" customHeight="1" x14ac:dyDescent="0.2">
      <c r="A79" s="92" t="s">
        <v>25</v>
      </c>
      <c r="B79" s="93"/>
      <c r="C79" s="93"/>
      <c r="D79" s="93"/>
      <c r="E79" s="93"/>
      <c r="F79" s="93"/>
      <c r="G79" s="93"/>
      <c r="H79" s="93"/>
      <c r="I79" s="94"/>
      <c r="J79" s="17"/>
      <c r="K79" s="75" t="s">
        <v>67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18"/>
      <c r="BI79" s="76" t="s">
        <v>37</v>
      </c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6" t="s">
        <v>37</v>
      </c>
      <c r="BU79" s="77"/>
      <c r="BV79" s="77"/>
      <c r="BW79" s="77"/>
      <c r="BX79" s="77"/>
      <c r="BY79" s="77"/>
      <c r="BZ79" s="77"/>
      <c r="CA79" s="77"/>
      <c r="CB79" s="77"/>
      <c r="CC79" s="78"/>
      <c r="CD79" s="76" t="s">
        <v>37</v>
      </c>
      <c r="CE79" s="77"/>
      <c r="CF79" s="77"/>
      <c r="CG79" s="77"/>
      <c r="CH79" s="77"/>
      <c r="CI79" s="77"/>
      <c r="CJ79" s="77"/>
      <c r="CK79" s="77"/>
      <c r="CL79" s="77"/>
      <c r="CM79" s="78"/>
      <c r="CN79" s="87" t="s">
        <v>37</v>
      </c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8"/>
    </row>
    <row r="80" spans="1:126" s="19" customFormat="1" ht="31.5" customHeight="1" x14ac:dyDescent="0.2">
      <c r="A80" s="72" t="s">
        <v>6</v>
      </c>
      <c r="B80" s="73"/>
      <c r="C80" s="73"/>
      <c r="D80" s="73"/>
      <c r="E80" s="73"/>
      <c r="F80" s="73"/>
      <c r="G80" s="73"/>
      <c r="H80" s="73"/>
      <c r="I80" s="74"/>
      <c r="J80" s="21"/>
      <c r="K80" s="75" t="s">
        <v>68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18"/>
      <c r="BI80" s="76" t="s">
        <v>69</v>
      </c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82">
        <v>52100</v>
      </c>
      <c r="BU80" s="82"/>
      <c r="BV80" s="82"/>
      <c r="BW80" s="82"/>
      <c r="BX80" s="82"/>
      <c r="BY80" s="82"/>
      <c r="BZ80" s="82"/>
      <c r="CA80" s="82"/>
      <c r="CB80" s="82"/>
      <c r="CC80" s="82"/>
      <c r="CD80" s="79">
        <v>52286</v>
      </c>
      <c r="CE80" s="80"/>
      <c r="CF80" s="80"/>
      <c r="CG80" s="80"/>
      <c r="CH80" s="80"/>
      <c r="CI80" s="80"/>
      <c r="CJ80" s="80"/>
      <c r="CK80" s="80"/>
      <c r="CL80" s="80"/>
      <c r="CM80" s="80"/>
      <c r="CN80" s="83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5"/>
    </row>
    <row r="81" spans="1:108" s="19" customFormat="1" ht="30.75" customHeight="1" x14ac:dyDescent="0.2">
      <c r="A81" s="72" t="s">
        <v>70</v>
      </c>
      <c r="B81" s="73"/>
      <c r="C81" s="73"/>
      <c r="D81" s="73"/>
      <c r="E81" s="73"/>
      <c r="F81" s="73"/>
      <c r="G81" s="73"/>
      <c r="H81" s="73"/>
      <c r="I81" s="74"/>
      <c r="J81" s="21"/>
      <c r="K81" s="75" t="s">
        <v>71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18"/>
      <c r="BI81" s="76" t="s">
        <v>72</v>
      </c>
      <c r="BJ81" s="77"/>
      <c r="BK81" s="77"/>
      <c r="BL81" s="77"/>
      <c r="BM81" s="77"/>
      <c r="BN81" s="77"/>
      <c r="BO81" s="77"/>
      <c r="BP81" s="77"/>
      <c r="BQ81" s="77"/>
      <c r="BR81" s="77"/>
      <c r="BS81" s="78"/>
      <c r="BT81" s="86">
        <v>223.59899999999999</v>
      </c>
      <c r="BU81" s="86"/>
      <c r="BV81" s="86"/>
      <c r="BW81" s="86"/>
      <c r="BX81" s="86"/>
      <c r="BY81" s="86"/>
      <c r="BZ81" s="86"/>
      <c r="CA81" s="86"/>
      <c r="CB81" s="86"/>
      <c r="CC81" s="86"/>
      <c r="CD81" s="76">
        <v>223.59899999999999</v>
      </c>
      <c r="CE81" s="77"/>
      <c r="CF81" s="77"/>
      <c r="CG81" s="77"/>
      <c r="CH81" s="77"/>
      <c r="CI81" s="77"/>
      <c r="CJ81" s="77"/>
      <c r="CK81" s="77"/>
      <c r="CL81" s="77"/>
      <c r="CM81" s="77"/>
      <c r="CN81" s="83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5"/>
    </row>
    <row r="82" spans="1:108" s="19" customFormat="1" ht="30" customHeight="1" x14ac:dyDescent="0.2">
      <c r="A82" s="72" t="s">
        <v>73</v>
      </c>
      <c r="B82" s="73"/>
      <c r="C82" s="73"/>
      <c r="D82" s="73"/>
      <c r="E82" s="73"/>
      <c r="F82" s="73"/>
      <c r="G82" s="73"/>
      <c r="H82" s="73"/>
      <c r="I82" s="74"/>
      <c r="J82" s="21"/>
      <c r="K82" s="75" t="s">
        <v>130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18"/>
      <c r="BI82" s="76" t="s">
        <v>72</v>
      </c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86">
        <f>BT81</f>
        <v>223.59899999999999</v>
      </c>
      <c r="BU82" s="86"/>
      <c r="BV82" s="86"/>
      <c r="BW82" s="86"/>
      <c r="BX82" s="86"/>
      <c r="BY82" s="86"/>
      <c r="BZ82" s="86"/>
      <c r="CA82" s="86"/>
      <c r="CB82" s="86"/>
      <c r="CC82" s="86"/>
      <c r="CD82" s="76">
        <f>CD81</f>
        <v>223.59899999999999</v>
      </c>
      <c r="CE82" s="77"/>
      <c r="CF82" s="77"/>
      <c r="CG82" s="77"/>
      <c r="CH82" s="77"/>
      <c r="CI82" s="77"/>
      <c r="CJ82" s="77"/>
      <c r="CK82" s="77"/>
      <c r="CL82" s="77"/>
      <c r="CM82" s="77"/>
      <c r="CN82" s="83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5"/>
    </row>
    <row r="83" spans="1:108" s="19" customFormat="1" ht="30" customHeight="1" x14ac:dyDescent="0.2">
      <c r="A83" s="72" t="s">
        <v>74</v>
      </c>
      <c r="B83" s="73"/>
      <c r="C83" s="73"/>
      <c r="D83" s="73"/>
      <c r="E83" s="73"/>
      <c r="F83" s="73"/>
      <c r="G83" s="73"/>
      <c r="H83" s="73"/>
      <c r="I83" s="74"/>
      <c r="J83" s="21"/>
      <c r="K83" s="75" t="s">
        <v>75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18"/>
      <c r="BI83" s="76" t="s">
        <v>76</v>
      </c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86">
        <v>3462.95</v>
      </c>
      <c r="BU83" s="86"/>
      <c r="BV83" s="86"/>
      <c r="BW83" s="86"/>
      <c r="BX83" s="86"/>
      <c r="BY83" s="86"/>
      <c r="BZ83" s="86"/>
      <c r="CA83" s="86"/>
      <c r="CB83" s="86"/>
      <c r="CC83" s="86"/>
      <c r="CD83" s="76">
        <v>3462.95</v>
      </c>
      <c r="CE83" s="77"/>
      <c r="CF83" s="77"/>
      <c r="CG83" s="77"/>
      <c r="CH83" s="77"/>
      <c r="CI83" s="77"/>
      <c r="CJ83" s="77"/>
      <c r="CK83" s="77"/>
      <c r="CL83" s="77"/>
      <c r="CM83" s="77"/>
      <c r="CN83" s="83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5"/>
    </row>
    <row r="84" spans="1:108" s="19" customFormat="1" ht="40.5" customHeight="1" x14ac:dyDescent="0.2">
      <c r="A84" s="72" t="s">
        <v>77</v>
      </c>
      <c r="B84" s="73"/>
      <c r="C84" s="73"/>
      <c r="D84" s="73"/>
      <c r="E84" s="73"/>
      <c r="F84" s="73"/>
      <c r="G84" s="73"/>
      <c r="H84" s="73"/>
      <c r="I84" s="74"/>
      <c r="J84" s="21"/>
      <c r="K84" s="75" t="s">
        <v>127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18"/>
      <c r="BI84" s="76" t="s">
        <v>76</v>
      </c>
      <c r="BJ84" s="77"/>
      <c r="BK84" s="77"/>
      <c r="BL84" s="77"/>
      <c r="BM84" s="77"/>
      <c r="BN84" s="77"/>
      <c r="BO84" s="77"/>
      <c r="BP84" s="77"/>
      <c r="BQ84" s="77"/>
      <c r="BR84" s="77"/>
      <c r="BS84" s="78"/>
      <c r="BT84" s="86">
        <v>1607.79</v>
      </c>
      <c r="BU84" s="86"/>
      <c r="BV84" s="86"/>
      <c r="BW84" s="86"/>
      <c r="BX84" s="86"/>
      <c r="BY84" s="86"/>
      <c r="BZ84" s="86"/>
      <c r="CA84" s="86"/>
      <c r="CB84" s="86"/>
      <c r="CC84" s="86"/>
      <c r="CD84" s="76">
        <v>1607.79</v>
      </c>
      <c r="CE84" s="77"/>
      <c r="CF84" s="77"/>
      <c r="CG84" s="77"/>
      <c r="CH84" s="77"/>
      <c r="CI84" s="77"/>
      <c r="CJ84" s="77"/>
      <c r="CK84" s="77"/>
      <c r="CL84" s="77"/>
      <c r="CM84" s="77"/>
      <c r="CN84" s="83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5"/>
    </row>
    <row r="85" spans="1:108" s="19" customFormat="1" ht="31.5" customHeight="1" x14ac:dyDescent="0.2">
      <c r="A85" s="72" t="s">
        <v>78</v>
      </c>
      <c r="B85" s="73"/>
      <c r="C85" s="73"/>
      <c r="D85" s="73"/>
      <c r="E85" s="73"/>
      <c r="F85" s="73"/>
      <c r="G85" s="73"/>
      <c r="H85" s="73"/>
      <c r="I85" s="74"/>
      <c r="J85" s="21"/>
      <c r="K85" s="75" t="s">
        <v>79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18"/>
      <c r="BI85" s="76" t="s">
        <v>76</v>
      </c>
      <c r="BJ85" s="77"/>
      <c r="BK85" s="77"/>
      <c r="BL85" s="77"/>
      <c r="BM85" s="77"/>
      <c r="BN85" s="77"/>
      <c r="BO85" s="77"/>
      <c r="BP85" s="77"/>
      <c r="BQ85" s="77"/>
      <c r="BR85" s="77"/>
      <c r="BS85" s="78"/>
      <c r="BT85" s="82">
        <v>4786.5</v>
      </c>
      <c r="BU85" s="82"/>
      <c r="BV85" s="82"/>
      <c r="BW85" s="82"/>
      <c r="BX85" s="82"/>
      <c r="BY85" s="82"/>
      <c r="BZ85" s="82"/>
      <c r="CA85" s="82"/>
      <c r="CB85" s="82"/>
      <c r="CC85" s="82"/>
      <c r="CD85" s="79">
        <v>4786.5</v>
      </c>
      <c r="CE85" s="80"/>
      <c r="CF85" s="80"/>
      <c r="CG85" s="80"/>
      <c r="CH85" s="80"/>
      <c r="CI85" s="80"/>
      <c r="CJ85" s="80"/>
      <c r="CK85" s="80"/>
      <c r="CL85" s="80"/>
      <c r="CM85" s="80"/>
      <c r="CN85" s="83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5"/>
    </row>
    <row r="86" spans="1:108" s="19" customFormat="1" ht="30" customHeight="1" x14ac:dyDescent="0.2">
      <c r="A86" s="72" t="s">
        <v>80</v>
      </c>
      <c r="B86" s="73"/>
      <c r="C86" s="73"/>
      <c r="D86" s="73"/>
      <c r="E86" s="73"/>
      <c r="F86" s="73"/>
      <c r="G86" s="73"/>
      <c r="H86" s="73"/>
      <c r="I86" s="74"/>
      <c r="J86" s="21"/>
      <c r="K86" s="75" t="s">
        <v>128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18"/>
      <c r="BI86" s="76" t="s">
        <v>76</v>
      </c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82">
        <f>BT85</f>
        <v>4786.5</v>
      </c>
      <c r="BU86" s="82"/>
      <c r="BV86" s="82"/>
      <c r="BW86" s="82"/>
      <c r="BX86" s="82"/>
      <c r="BY86" s="82"/>
      <c r="BZ86" s="82"/>
      <c r="CA86" s="82"/>
      <c r="CB86" s="82"/>
      <c r="CC86" s="82"/>
      <c r="CD86" s="79">
        <f>CD85</f>
        <v>4786.5</v>
      </c>
      <c r="CE86" s="80"/>
      <c r="CF86" s="80"/>
      <c r="CG86" s="80"/>
      <c r="CH86" s="80"/>
      <c r="CI86" s="80"/>
      <c r="CJ86" s="80"/>
      <c r="CK86" s="80"/>
      <c r="CL86" s="80"/>
      <c r="CM86" s="80"/>
      <c r="CN86" s="83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5"/>
    </row>
    <row r="87" spans="1:108" s="19" customFormat="1" ht="29.25" customHeight="1" x14ac:dyDescent="0.2">
      <c r="A87" s="72" t="s">
        <v>81</v>
      </c>
      <c r="B87" s="73"/>
      <c r="C87" s="73"/>
      <c r="D87" s="73"/>
      <c r="E87" s="73"/>
      <c r="F87" s="73"/>
      <c r="G87" s="73"/>
      <c r="H87" s="73"/>
      <c r="I87" s="74"/>
      <c r="J87" s="21"/>
      <c r="K87" s="75" t="s">
        <v>82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18"/>
      <c r="BI87" s="76" t="s">
        <v>83</v>
      </c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86">
        <v>1280.05</v>
      </c>
      <c r="BU87" s="86"/>
      <c r="BV87" s="86"/>
      <c r="BW87" s="86"/>
      <c r="BX87" s="86"/>
      <c r="BY87" s="86"/>
      <c r="BZ87" s="86"/>
      <c r="CA87" s="86"/>
      <c r="CB87" s="86"/>
      <c r="CC87" s="86"/>
      <c r="CD87" s="76">
        <v>1280.05</v>
      </c>
      <c r="CE87" s="77"/>
      <c r="CF87" s="77"/>
      <c r="CG87" s="77"/>
      <c r="CH87" s="77"/>
      <c r="CI87" s="77"/>
      <c r="CJ87" s="77"/>
      <c r="CK87" s="77"/>
      <c r="CL87" s="77"/>
      <c r="CM87" s="77"/>
      <c r="CN87" s="83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5"/>
    </row>
    <row r="88" spans="1:108" s="19" customFormat="1" ht="30" customHeight="1" x14ac:dyDescent="0.2">
      <c r="A88" s="72" t="s">
        <v>84</v>
      </c>
      <c r="B88" s="73"/>
      <c r="C88" s="73"/>
      <c r="D88" s="73"/>
      <c r="E88" s="73"/>
      <c r="F88" s="73"/>
      <c r="G88" s="73"/>
      <c r="H88" s="73"/>
      <c r="I88" s="74"/>
      <c r="J88" s="21"/>
      <c r="K88" s="75" t="s">
        <v>129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18"/>
      <c r="BI88" s="76" t="s">
        <v>83</v>
      </c>
      <c r="BJ88" s="77"/>
      <c r="BK88" s="77"/>
      <c r="BL88" s="77"/>
      <c r="BM88" s="77"/>
      <c r="BN88" s="77"/>
      <c r="BO88" s="77"/>
      <c r="BP88" s="77"/>
      <c r="BQ88" s="77"/>
      <c r="BR88" s="77"/>
      <c r="BS88" s="78"/>
      <c r="BT88" s="82">
        <v>581</v>
      </c>
      <c r="BU88" s="82"/>
      <c r="BV88" s="82"/>
      <c r="BW88" s="82"/>
      <c r="BX88" s="82"/>
      <c r="BY88" s="82"/>
      <c r="BZ88" s="82"/>
      <c r="CA88" s="82"/>
      <c r="CB88" s="82"/>
      <c r="CC88" s="82"/>
      <c r="CD88" s="79">
        <v>581</v>
      </c>
      <c r="CE88" s="80"/>
      <c r="CF88" s="80"/>
      <c r="CG88" s="80"/>
      <c r="CH88" s="80"/>
      <c r="CI88" s="80"/>
      <c r="CJ88" s="80"/>
      <c r="CK88" s="80"/>
      <c r="CL88" s="80"/>
      <c r="CM88" s="80"/>
      <c r="CN88" s="83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5"/>
    </row>
    <row r="89" spans="1:108" s="19" customFormat="1" ht="18" customHeight="1" x14ac:dyDescent="0.2">
      <c r="A89" s="72" t="s">
        <v>85</v>
      </c>
      <c r="B89" s="73"/>
      <c r="C89" s="73"/>
      <c r="D89" s="73"/>
      <c r="E89" s="73"/>
      <c r="F89" s="73"/>
      <c r="G89" s="73"/>
      <c r="H89" s="73"/>
      <c r="I89" s="74"/>
      <c r="J89" s="21"/>
      <c r="K89" s="75" t="s">
        <v>86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18"/>
      <c r="BI89" s="76" t="s">
        <v>66</v>
      </c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86">
        <f>CD89</f>
        <v>57.49</v>
      </c>
      <c r="BU89" s="86"/>
      <c r="BV89" s="86"/>
      <c r="BW89" s="86"/>
      <c r="BX89" s="86"/>
      <c r="BY89" s="86"/>
      <c r="BZ89" s="86"/>
      <c r="CA89" s="86"/>
      <c r="CB89" s="86"/>
      <c r="CC89" s="86"/>
      <c r="CD89" s="76">
        <v>57.49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83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5"/>
    </row>
    <row r="90" spans="1:108" s="19" customFormat="1" ht="30" customHeight="1" x14ac:dyDescent="0.2">
      <c r="A90" s="72" t="s">
        <v>87</v>
      </c>
      <c r="B90" s="73"/>
      <c r="C90" s="73"/>
      <c r="D90" s="73"/>
      <c r="E90" s="73"/>
      <c r="F90" s="73"/>
      <c r="G90" s="73"/>
      <c r="H90" s="73"/>
      <c r="I90" s="74"/>
      <c r="J90" s="21"/>
      <c r="K90" s="75" t="s">
        <v>88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18"/>
      <c r="BI90" s="76" t="s">
        <v>5</v>
      </c>
      <c r="BJ90" s="77"/>
      <c r="BK90" s="77"/>
      <c r="BL90" s="77"/>
      <c r="BM90" s="77"/>
      <c r="BN90" s="77"/>
      <c r="BO90" s="77"/>
      <c r="BP90" s="77"/>
      <c r="BQ90" s="77"/>
      <c r="BR90" s="77"/>
      <c r="BS90" s="78"/>
      <c r="BT90" s="82">
        <v>78000</v>
      </c>
      <c r="BU90" s="82"/>
      <c r="BV90" s="82"/>
      <c r="BW90" s="82"/>
      <c r="BX90" s="82"/>
      <c r="BY90" s="82"/>
      <c r="BZ90" s="82"/>
      <c r="CA90" s="82"/>
      <c r="CB90" s="82"/>
      <c r="CC90" s="82"/>
      <c r="CD90" s="76">
        <v>105180.1</v>
      </c>
      <c r="CE90" s="77"/>
      <c r="CF90" s="77"/>
      <c r="CG90" s="77"/>
      <c r="CH90" s="77"/>
      <c r="CI90" s="77"/>
      <c r="CJ90" s="77"/>
      <c r="CK90" s="77"/>
      <c r="CL90" s="77"/>
      <c r="CM90" s="77"/>
      <c r="CN90" s="83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5"/>
    </row>
    <row r="91" spans="1:108" s="19" customFormat="1" ht="30" customHeight="1" x14ac:dyDescent="0.2">
      <c r="A91" s="72" t="s">
        <v>89</v>
      </c>
      <c r="B91" s="73"/>
      <c r="C91" s="73"/>
      <c r="D91" s="73"/>
      <c r="E91" s="73"/>
      <c r="F91" s="73"/>
      <c r="G91" s="73"/>
      <c r="H91" s="73"/>
      <c r="I91" s="74"/>
      <c r="J91" s="21"/>
      <c r="K91" s="75" t="s">
        <v>90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18"/>
      <c r="BI91" s="76" t="s">
        <v>5</v>
      </c>
      <c r="BJ91" s="77"/>
      <c r="BK91" s="77"/>
      <c r="BL91" s="77"/>
      <c r="BM91" s="77"/>
      <c r="BN91" s="77"/>
      <c r="BO91" s="77"/>
      <c r="BP91" s="77"/>
      <c r="BQ91" s="77"/>
      <c r="BR91" s="77"/>
      <c r="BS91" s="78"/>
      <c r="BT91" s="82">
        <v>68800</v>
      </c>
      <c r="BU91" s="82"/>
      <c r="BV91" s="82"/>
      <c r="BW91" s="82"/>
      <c r="BX91" s="82"/>
      <c r="BY91" s="82"/>
      <c r="BZ91" s="82"/>
      <c r="CA91" s="82"/>
      <c r="CB91" s="82"/>
      <c r="CC91" s="82"/>
      <c r="CD91" s="76">
        <v>104982.71</v>
      </c>
      <c r="CE91" s="77"/>
      <c r="CF91" s="77"/>
      <c r="CG91" s="77"/>
      <c r="CH91" s="77"/>
      <c r="CI91" s="77"/>
      <c r="CJ91" s="77"/>
      <c r="CK91" s="77"/>
      <c r="CL91" s="77"/>
      <c r="CM91" s="77"/>
      <c r="CN91" s="83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5"/>
    </row>
    <row r="92" spans="1:108" s="19" customFormat="1" ht="45" customHeight="1" x14ac:dyDescent="0.2">
      <c r="A92" s="72" t="s">
        <v>91</v>
      </c>
      <c r="B92" s="73"/>
      <c r="C92" s="73"/>
      <c r="D92" s="73"/>
      <c r="E92" s="73"/>
      <c r="F92" s="73"/>
      <c r="G92" s="73"/>
      <c r="H92" s="73"/>
      <c r="I92" s="74"/>
      <c r="J92" s="21"/>
      <c r="K92" s="75" t="s">
        <v>92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18"/>
      <c r="BI92" s="76" t="s">
        <v>66</v>
      </c>
      <c r="BJ92" s="77"/>
      <c r="BK92" s="77"/>
      <c r="BL92" s="77"/>
      <c r="BM92" s="77"/>
      <c r="BN92" s="77"/>
      <c r="BO92" s="77"/>
      <c r="BP92" s="77"/>
      <c r="BQ92" s="77"/>
      <c r="BR92" s="77"/>
      <c r="BS92" s="78"/>
      <c r="BT92" s="79">
        <f>0.139991934399785*100</f>
        <v>13.9991934399785</v>
      </c>
      <c r="BU92" s="80"/>
      <c r="BV92" s="80"/>
      <c r="BW92" s="80"/>
      <c r="BX92" s="80"/>
      <c r="BY92" s="80"/>
      <c r="BZ92" s="80"/>
      <c r="CA92" s="80"/>
      <c r="CB92" s="80"/>
      <c r="CC92" s="81"/>
      <c r="CD92" s="76" t="s">
        <v>37</v>
      </c>
      <c r="CE92" s="77"/>
      <c r="CF92" s="77"/>
      <c r="CG92" s="77"/>
      <c r="CH92" s="77"/>
      <c r="CI92" s="77"/>
      <c r="CJ92" s="77"/>
      <c r="CK92" s="77"/>
      <c r="CL92" s="77"/>
      <c r="CM92" s="78"/>
      <c r="CN92" s="87" t="s">
        <v>37</v>
      </c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8"/>
    </row>
    <row r="93" spans="1:108" s="20" customFormat="1" ht="1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8" s="1" customFormat="1" ht="12.75" x14ac:dyDescent="0.2">
      <c r="G94" s="1" t="s">
        <v>18</v>
      </c>
    </row>
    <row r="95" spans="1:108" s="1" customFormat="1" ht="68.25" customHeight="1" x14ac:dyDescent="0.2">
      <c r="A95" s="70" t="s">
        <v>93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</row>
    <row r="96" spans="1:108" s="1" customFormat="1" ht="25.5" customHeight="1" x14ac:dyDescent="0.2">
      <c r="A96" s="70" t="s">
        <v>94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</row>
    <row r="97" spans="1:108" s="1" customFormat="1" ht="25.5" customHeight="1" x14ac:dyDescent="0.2">
      <c r="A97" s="70" t="s">
        <v>120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</row>
    <row r="98" spans="1:108" s="1" customFormat="1" ht="25.5" customHeight="1" x14ac:dyDescent="0.2">
      <c r="A98" s="70" t="s">
        <v>95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</row>
    <row r="99" spans="1:108" s="1" customFormat="1" ht="25.5" customHeight="1" x14ac:dyDescent="0.2">
      <c r="A99" s="70" t="s">
        <v>96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</row>
    <row r="100" spans="1:108" ht="3" customHeight="1" x14ac:dyDescent="0.25"/>
  </sheetData>
  <mergeCells count="478"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9:CM29"/>
    <mergeCell ref="CN29:DD29"/>
    <mergeCell ref="CD30:CM30"/>
    <mergeCell ref="CN30:DD30"/>
    <mergeCell ref="CD54:CM54"/>
    <mergeCell ref="CN54:DD5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54:I54"/>
    <mergeCell ref="K54:BG54"/>
    <mergeCell ref="BI54:BS54"/>
    <mergeCell ref="BT54:CC54"/>
    <mergeCell ref="J31:BH31"/>
    <mergeCell ref="J32:BH32"/>
    <mergeCell ref="J33:BH33"/>
    <mergeCell ref="J34:BH34"/>
    <mergeCell ref="J35:BH35"/>
    <mergeCell ref="J36:BH36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CD56:CM56"/>
    <mergeCell ref="A66:I66"/>
    <mergeCell ref="K66:BG66"/>
    <mergeCell ref="BI66:BS66"/>
    <mergeCell ref="BT66:CC66"/>
    <mergeCell ref="CD58:CM58"/>
    <mergeCell ref="CN58:DD58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64:I64"/>
    <mergeCell ref="K64:BG64"/>
    <mergeCell ref="BI64:BS64"/>
    <mergeCell ref="BT64:CC64"/>
    <mergeCell ref="A74:I74"/>
    <mergeCell ref="K74:BG74"/>
    <mergeCell ref="BI74:BS74"/>
    <mergeCell ref="BT74:CC74"/>
    <mergeCell ref="CD74:CM74"/>
    <mergeCell ref="CN74:DD74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8:CM68"/>
    <mergeCell ref="CN68:DD68"/>
    <mergeCell ref="A69:I69"/>
    <mergeCell ref="K69:BG69"/>
    <mergeCell ref="BI69:BS69"/>
    <mergeCell ref="BT69:CC69"/>
    <mergeCell ref="K70:BG70"/>
    <mergeCell ref="K72:BG72"/>
    <mergeCell ref="BI70:BS70"/>
    <mergeCell ref="BI72:BS72"/>
    <mergeCell ref="BI75:BS75"/>
    <mergeCell ref="BT75:CC75"/>
    <mergeCell ref="A77:I77"/>
    <mergeCell ref="K77:BG77"/>
    <mergeCell ref="BI77:BS77"/>
    <mergeCell ref="BT77:CC77"/>
    <mergeCell ref="CD75:CM75"/>
    <mergeCell ref="CN75:DD75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CD77:CM77"/>
    <mergeCell ref="CN77:DD77"/>
    <mergeCell ref="CD78:CM78"/>
    <mergeCell ref="CN78:DD78"/>
    <mergeCell ref="A79:I79"/>
    <mergeCell ref="K79:BG79"/>
    <mergeCell ref="BI79:BS79"/>
    <mergeCell ref="BT79:CC79"/>
    <mergeCell ref="A78:I78"/>
    <mergeCell ref="K78:BG78"/>
    <mergeCell ref="BI78:BS78"/>
    <mergeCell ref="BT78:CC78"/>
    <mergeCell ref="CD79:CM79"/>
    <mergeCell ref="CN79:DD79"/>
    <mergeCell ref="CN80:DD80"/>
    <mergeCell ref="CD81:CM81"/>
    <mergeCell ref="CN81:DD81"/>
    <mergeCell ref="CD83:CM83"/>
    <mergeCell ref="CN83:DD83"/>
    <mergeCell ref="A80:I80"/>
    <mergeCell ref="K80:BG80"/>
    <mergeCell ref="BI80:BS80"/>
    <mergeCell ref="BT80:CC80"/>
    <mergeCell ref="CD82:CM82"/>
    <mergeCell ref="CN82:DD82"/>
    <mergeCell ref="A81:I81"/>
    <mergeCell ref="K81:BG81"/>
    <mergeCell ref="BI81:BS81"/>
    <mergeCell ref="BT81:CC81"/>
    <mergeCell ref="A82:I82"/>
    <mergeCell ref="K82:BG82"/>
    <mergeCell ref="A83:I83"/>
    <mergeCell ref="K83:BG83"/>
    <mergeCell ref="BI83:BS83"/>
    <mergeCell ref="BT83:CC83"/>
    <mergeCell ref="BI82:BS82"/>
    <mergeCell ref="BT82:CC82"/>
    <mergeCell ref="CD80:CM80"/>
    <mergeCell ref="A84:I84"/>
    <mergeCell ref="K84:BG84"/>
    <mergeCell ref="BI84:BS84"/>
    <mergeCell ref="BT84:CC84"/>
    <mergeCell ref="CD86:CM86"/>
    <mergeCell ref="CN86:DD86"/>
    <mergeCell ref="A85:I85"/>
    <mergeCell ref="K85:BG85"/>
    <mergeCell ref="BI85:BS85"/>
    <mergeCell ref="BT85:CC85"/>
    <mergeCell ref="A86:I86"/>
    <mergeCell ref="K86:BG86"/>
    <mergeCell ref="BT87:CC87"/>
    <mergeCell ref="BI86:BS86"/>
    <mergeCell ref="BT86:CC86"/>
    <mergeCell ref="CD84:CM84"/>
    <mergeCell ref="CN84:DD84"/>
    <mergeCell ref="CD85:CM85"/>
    <mergeCell ref="CN85:DD85"/>
    <mergeCell ref="CD87:CM87"/>
    <mergeCell ref="CN87:DD87"/>
    <mergeCell ref="A87:I87"/>
    <mergeCell ref="K87:BG87"/>
    <mergeCell ref="BI87:BS87"/>
    <mergeCell ref="A99:DD99"/>
    <mergeCell ref="K27:BG27"/>
    <mergeCell ref="A28:I28"/>
    <mergeCell ref="K28:BG28"/>
    <mergeCell ref="BI28:BS28"/>
    <mergeCell ref="BT28:CC28"/>
    <mergeCell ref="CD28:CM28"/>
    <mergeCell ref="CN28:DD28"/>
    <mergeCell ref="CD92:CM92"/>
    <mergeCell ref="CN92:DD92"/>
    <mergeCell ref="A90:I90"/>
    <mergeCell ref="K90:BG90"/>
    <mergeCell ref="A91:I91"/>
    <mergeCell ref="K91:BG91"/>
    <mergeCell ref="BI91:BS91"/>
    <mergeCell ref="BT91:CC91"/>
    <mergeCell ref="BI90:BS90"/>
    <mergeCell ref="BT90:CC90"/>
    <mergeCell ref="CD88:CM88"/>
    <mergeCell ref="A97:DD97"/>
    <mergeCell ref="A98:DD98"/>
    <mergeCell ref="A95:DD95"/>
    <mergeCell ref="A96:DD96"/>
    <mergeCell ref="A92:I92"/>
    <mergeCell ref="K92:BG92"/>
    <mergeCell ref="BI92:BS92"/>
    <mergeCell ref="BT92:CC92"/>
    <mergeCell ref="A88:I88"/>
    <mergeCell ref="K88:BG88"/>
    <mergeCell ref="BI88:BS88"/>
    <mergeCell ref="BT88:CC88"/>
    <mergeCell ref="CD90:CM90"/>
    <mergeCell ref="CN90:DD90"/>
    <mergeCell ref="A89:I89"/>
    <mergeCell ref="K89:BG89"/>
    <mergeCell ref="BI89:BS89"/>
    <mergeCell ref="BT89:CC89"/>
    <mergeCell ref="CN88:DD88"/>
    <mergeCell ref="CD89:CM89"/>
    <mergeCell ref="CN89:DD89"/>
    <mergeCell ref="CD91:CM91"/>
    <mergeCell ref="CN91:DD91"/>
    <mergeCell ref="CD62:CM62"/>
    <mergeCell ref="CN62:DD62"/>
    <mergeCell ref="CD63:CM63"/>
    <mergeCell ref="CN63:DD63"/>
    <mergeCell ref="CD64:CM64"/>
    <mergeCell ref="CN64:DD64"/>
    <mergeCell ref="CN55:DD55"/>
    <mergeCell ref="CD57:CM57"/>
    <mergeCell ref="CN57:DD57"/>
    <mergeCell ref="CN56:DD56"/>
    <mergeCell ref="A62:I62"/>
    <mergeCell ref="K62:BG62"/>
    <mergeCell ref="BI62:BS62"/>
    <mergeCell ref="BT62:CC62"/>
    <mergeCell ref="A65:I65"/>
    <mergeCell ref="K65:BG65"/>
    <mergeCell ref="BI65:BS65"/>
    <mergeCell ref="BT65:CC65"/>
    <mergeCell ref="J39:BH39"/>
    <mergeCell ref="J40:BH40"/>
    <mergeCell ref="J41:BH41"/>
    <mergeCell ref="J42:BH42"/>
    <mergeCell ref="J43:BH43"/>
    <mergeCell ref="A63:I63"/>
    <mergeCell ref="K63:BG63"/>
    <mergeCell ref="BI63:BS63"/>
    <mergeCell ref="BT63:CC63"/>
    <mergeCell ref="A55:I55"/>
    <mergeCell ref="K55:BG55"/>
    <mergeCell ref="BI55:BS55"/>
    <mergeCell ref="BT55:CC55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N36:DD36"/>
    <mergeCell ref="CD37:CM37"/>
    <mergeCell ref="BT37:CC37"/>
    <mergeCell ref="J44:BH44"/>
    <mergeCell ref="J52:BH52"/>
    <mergeCell ref="J53:BH53"/>
    <mergeCell ref="BI40:BS40"/>
    <mergeCell ref="BI41:BS41"/>
    <mergeCell ref="BI42:BS42"/>
    <mergeCell ref="BI43:BS43"/>
    <mergeCell ref="BI44:BS44"/>
    <mergeCell ref="BI52:BS52"/>
    <mergeCell ref="BI53:BS53"/>
    <mergeCell ref="J37:BH37"/>
    <mergeCell ref="J38:BH38"/>
    <mergeCell ref="CN37:DD37"/>
    <mergeCell ref="BT38:CC38"/>
    <mergeCell ref="CD38:CM38"/>
    <mergeCell ref="CN38:DD38"/>
    <mergeCell ref="BI31:BS31"/>
    <mergeCell ref="BI32:BS32"/>
    <mergeCell ref="BI33:BS33"/>
    <mergeCell ref="BI34:BS34"/>
    <mergeCell ref="BI35:BS35"/>
    <mergeCell ref="BI36:BS36"/>
    <mergeCell ref="BI37:BS37"/>
    <mergeCell ref="BI38:BS38"/>
    <mergeCell ref="BI39:BS39"/>
    <mergeCell ref="BT39:CC39"/>
    <mergeCell ref="CD39:CM39"/>
    <mergeCell ref="CN39:DD39"/>
    <mergeCell ref="BT31:CC31"/>
    <mergeCell ref="CD31:CM31"/>
    <mergeCell ref="CN31:DD31"/>
    <mergeCell ref="BT32:CC32"/>
    <mergeCell ref="CD32:CM32"/>
    <mergeCell ref="CN32:DD32"/>
    <mergeCell ref="BT33:CC33"/>
    <mergeCell ref="CD33:CM33"/>
    <mergeCell ref="CN33:DD33"/>
    <mergeCell ref="BT34:CC34"/>
    <mergeCell ref="CD34:CM34"/>
    <mergeCell ref="CN34:DD34"/>
    <mergeCell ref="BT35:CC35"/>
    <mergeCell ref="CD35:CM35"/>
    <mergeCell ref="CN35:DD35"/>
    <mergeCell ref="BT36:CC36"/>
    <mergeCell ref="CD36:CM36"/>
    <mergeCell ref="A40:I40"/>
    <mergeCell ref="A41:I41"/>
    <mergeCell ref="A42:I42"/>
    <mergeCell ref="A43:I43"/>
    <mergeCell ref="A44:I44"/>
    <mergeCell ref="A45:I45"/>
    <mergeCell ref="BT52:CC52"/>
    <mergeCell ref="CD52:CM52"/>
    <mergeCell ref="CN52:DD52"/>
    <mergeCell ref="BT43:CC43"/>
    <mergeCell ref="CD43:CM43"/>
    <mergeCell ref="CN43:DD43"/>
    <mergeCell ref="BT44:CC44"/>
    <mergeCell ref="CD44:CM44"/>
    <mergeCell ref="CN44:DD44"/>
    <mergeCell ref="BT40:CC40"/>
    <mergeCell ref="CD40:CM40"/>
    <mergeCell ref="CN40:DD40"/>
    <mergeCell ref="BT41:CC41"/>
    <mergeCell ref="CD41:CM41"/>
    <mergeCell ref="CN41:DD41"/>
    <mergeCell ref="BT42:CC42"/>
    <mergeCell ref="CD42:CM42"/>
    <mergeCell ref="CN42:DD42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6:I46"/>
    <mergeCell ref="A47:I47"/>
    <mergeCell ref="A48:I48"/>
    <mergeCell ref="A49:I49"/>
    <mergeCell ref="A51:I51"/>
    <mergeCell ref="A52:I52"/>
    <mergeCell ref="A53:I53"/>
    <mergeCell ref="BI45:BS45"/>
    <mergeCell ref="BI46:BS46"/>
    <mergeCell ref="BI47:BS47"/>
    <mergeCell ref="BI48:BS48"/>
    <mergeCell ref="BI49:BS49"/>
    <mergeCell ref="BI51:BS51"/>
    <mergeCell ref="J50:BH50"/>
    <mergeCell ref="A50:I50"/>
    <mergeCell ref="BI50:BS50"/>
    <mergeCell ref="J45:BH45"/>
    <mergeCell ref="J46:BH46"/>
    <mergeCell ref="J47:BH47"/>
    <mergeCell ref="J48:BH48"/>
    <mergeCell ref="J49:BH49"/>
    <mergeCell ref="J51:BH51"/>
    <mergeCell ref="BT53:CC53"/>
    <mergeCell ref="CD53:CM53"/>
    <mergeCell ref="CN53:DD53"/>
    <mergeCell ref="CD69:CM69"/>
    <mergeCell ref="CN69:DD69"/>
    <mergeCell ref="CD55:CM55"/>
    <mergeCell ref="BT45:CC45"/>
    <mergeCell ref="CD45:CM45"/>
    <mergeCell ref="CN45:DD45"/>
    <mergeCell ref="BT46:CC46"/>
    <mergeCell ref="CD46:CM46"/>
    <mergeCell ref="CN46:DD46"/>
    <mergeCell ref="BT47:CC47"/>
    <mergeCell ref="CD47:CM47"/>
    <mergeCell ref="CN47:DD47"/>
    <mergeCell ref="CD65:CM65"/>
    <mergeCell ref="CN65:DD65"/>
    <mergeCell ref="CD66:CM66"/>
    <mergeCell ref="CN66:DD66"/>
    <mergeCell ref="CD67:CM67"/>
    <mergeCell ref="CN67:DD67"/>
    <mergeCell ref="BT48:CC48"/>
    <mergeCell ref="CD48:CM48"/>
    <mergeCell ref="CN48:DD48"/>
    <mergeCell ref="BT49:CC49"/>
    <mergeCell ref="CD49:CM49"/>
    <mergeCell ref="CN49:DD49"/>
    <mergeCell ref="BT51:CC51"/>
    <mergeCell ref="CD51:CM51"/>
    <mergeCell ref="CN51:DD51"/>
    <mergeCell ref="BT50:CC50"/>
    <mergeCell ref="CD50:CM50"/>
    <mergeCell ref="CN50:DD50"/>
    <mergeCell ref="CN71:DD71"/>
    <mergeCell ref="CN73:DD73"/>
    <mergeCell ref="A70:I70"/>
    <mergeCell ref="A72:I72"/>
    <mergeCell ref="A73:I73"/>
    <mergeCell ref="K73:BG73"/>
    <mergeCell ref="BI73:BS73"/>
    <mergeCell ref="BT73:CC73"/>
    <mergeCell ref="CD73:CM73"/>
    <mergeCell ref="K71:BG71"/>
    <mergeCell ref="A71:I71"/>
    <mergeCell ref="BI71:BS71"/>
    <mergeCell ref="BT71:CC71"/>
    <mergeCell ref="CD71:CM71"/>
    <mergeCell ref="BT70:CC70"/>
    <mergeCell ref="CD70:CM70"/>
    <mergeCell ref="CN70:DD70"/>
    <mergeCell ref="BT72:CC72"/>
    <mergeCell ref="CD72:CM72"/>
    <mergeCell ref="CN72:DD72"/>
  </mergeCells>
  <phoneticPr fontId="10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No name</cp:lastModifiedBy>
  <cp:lastPrinted>2023-03-28T00:05:10Z</cp:lastPrinted>
  <dcterms:created xsi:type="dcterms:W3CDTF">2010-05-19T10:50:44Z</dcterms:created>
  <dcterms:modified xsi:type="dcterms:W3CDTF">2023-03-30T04:31:37Z</dcterms:modified>
</cp:coreProperties>
</file>