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LIC\ЗАМЕНИТЬ НА САЙТЕ\"/>
    </mc:Choice>
  </mc:AlternateContent>
  <xr:revisionPtr revIDLastSave="0" documentId="13_ncr:1_{E9EE08D8-6301-497D-BBB2-208C663B80D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021 ПЛАН" sheetId="1" r:id="rId1"/>
    <sheet name="2021 ФАКТ" sheetId="2" r:id="rId2"/>
    <sheet name="2022 ПЛАН" sheetId="3" r:id="rId3"/>
    <sheet name="ПРОЕКТ 2023" sheetId="4" r:id="rId4"/>
  </sheets>
  <definedNames>
    <definedName name="_xlnm.Print_Area" localSheetId="0">'2021 ПЛАН'!$A$1:$F$97</definedName>
    <definedName name="_xlnm.Print_Area" localSheetId="1">'2021 ФАКТ'!$A$1:$F$115</definedName>
    <definedName name="_xlnm.Print_Area" localSheetId="2">'2022 ПЛАН'!$A$1:$F$100</definedName>
    <definedName name="_xlnm.Print_Area" localSheetId="3">'ПРОЕКТ 2023'!$A$1:$F$115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3" i="4" l="1"/>
  <c r="F113" i="4"/>
  <c r="D111" i="4"/>
  <c r="D110" i="4"/>
  <c r="D106" i="4"/>
  <c r="D105" i="4"/>
  <c r="D104" i="4"/>
  <c r="D103" i="4"/>
  <c r="D102" i="4"/>
  <c r="D101" i="4"/>
  <c r="D100" i="4"/>
  <c r="D99" i="4"/>
  <c r="D98" i="4"/>
  <c r="D97" i="4"/>
  <c r="D91" i="4"/>
  <c r="D90" i="4"/>
  <c r="D88" i="4"/>
  <c r="D87" i="4"/>
  <c r="D86" i="4"/>
  <c r="D82" i="4"/>
  <c r="D81" i="4"/>
  <c r="D80" i="4"/>
  <c r="D79" i="4"/>
  <c r="D78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F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F25" i="4"/>
  <c r="D30" i="4"/>
  <c r="D29" i="4"/>
  <c r="D23" i="4"/>
  <c r="D21" i="4"/>
  <c r="D20" i="4"/>
  <c r="D19" i="4"/>
  <c r="D18" i="4"/>
  <c r="D17" i="4"/>
  <c r="F14" i="4"/>
  <c r="E14" i="4"/>
  <c r="E11" i="4"/>
  <c r="D11" i="4"/>
  <c r="D96" i="3"/>
  <c r="D92" i="3"/>
  <c r="D91" i="3"/>
  <c r="D90" i="3"/>
  <c r="D89" i="3"/>
  <c r="D88" i="3"/>
  <c r="D87" i="3"/>
  <c r="D86" i="3"/>
  <c r="D85" i="3"/>
  <c r="D84" i="3"/>
  <c r="D83" i="3"/>
  <c r="D82" i="3"/>
  <c r="D76" i="3"/>
  <c r="D75" i="3"/>
  <c r="D73" i="3"/>
  <c r="D72" i="3"/>
  <c r="D71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F33" i="3"/>
  <c r="E33" i="3"/>
  <c r="D32" i="3"/>
  <c r="D31" i="3"/>
  <c r="D30" i="3"/>
  <c r="D29" i="3"/>
  <c r="F25" i="3"/>
  <c r="E25" i="3"/>
  <c r="D23" i="3"/>
  <c r="D21" i="3"/>
  <c r="D20" i="3"/>
  <c r="D19" i="3"/>
  <c r="D18" i="3"/>
  <c r="D17" i="3"/>
  <c r="F14" i="3"/>
  <c r="E14" i="3"/>
  <c r="E11" i="3"/>
  <c r="D11" i="3"/>
  <c r="D111" i="2"/>
  <c r="D110" i="2"/>
  <c r="D106" i="2"/>
  <c r="D105" i="2"/>
  <c r="D104" i="2"/>
  <c r="D103" i="2"/>
  <c r="D102" i="2"/>
  <c r="D101" i="2"/>
  <c r="D100" i="2"/>
  <c r="D99" i="2"/>
  <c r="D96" i="2" s="1"/>
  <c r="D98" i="2"/>
  <c r="D97" i="2"/>
  <c r="D91" i="2"/>
  <c r="D90" i="2"/>
  <c r="E109" i="2"/>
  <c r="D88" i="2"/>
  <c r="D87" i="2"/>
  <c r="D86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8" i="2"/>
  <c r="F47" i="2"/>
  <c r="E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F25" i="2"/>
  <c r="E25" i="2"/>
  <c r="D23" i="2"/>
  <c r="D21" i="2"/>
  <c r="D20" i="2"/>
  <c r="D19" i="2"/>
  <c r="D18" i="2"/>
  <c r="D17" i="2"/>
  <c r="F14" i="2"/>
  <c r="E14" i="2"/>
  <c r="E11" i="2"/>
  <c r="D11" i="2"/>
  <c r="D93" i="1"/>
  <c r="D95" i="1" s="1"/>
  <c r="D91" i="1"/>
  <c r="F93" i="1"/>
  <c r="F95" i="1" s="1"/>
  <c r="E93" i="1"/>
  <c r="E95" i="1" s="1"/>
  <c r="D73" i="1"/>
  <c r="E11" i="1"/>
  <c r="D11" i="1"/>
  <c r="F68" i="3" l="1"/>
  <c r="D25" i="3"/>
  <c r="D14" i="2"/>
  <c r="F83" i="2"/>
  <c r="D25" i="2"/>
  <c r="D14" i="4"/>
  <c r="D96" i="4"/>
  <c r="D89" i="4" s="1"/>
  <c r="D109" i="4" s="1"/>
  <c r="D113" i="4" s="1"/>
  <c r="F83" i="4"/>
  <c r="D47" i="4"/>
  <c r="D81" i="3"/>
  <c r="D74" i="3" s="1"/>
  <c r="D95" i="3" s="1"/>
  <c r="E68" i="3"/>
  <c r="D68" i="3" s="1"/>
  <c r="D33" i="3"/>
  <c r="D14" i="3"/>
  <c r="D89" i="2"/>
  <c r="D47" i="2"/>
  <c r="O13" i="2" s="1"/>
  <c r="E83" i="2"/>
  <c r="D83" i="2" s="1"/>
  <c r="D25" i="4"/>
  <c r="D107" i="4"/>
  <c r="F109" i="4"/>
  <c r="E25" i="4"/>
  <c r="E109" i="4"/>
  <c r="D77" i="4"/>
  <c r="E47" i="4"/>
  <c r="F98" i="3"/>
  <c r="F109" i="2"/>
  <c r="F113" i="2" s="1"/>
  <c r="D107" i="2"/>
  <c r="E98" i="3" l="1"/>
  <c r="E113" i="2"/>
  <c r="G13" i="4"/>
  <c r="D98" i="3"/>
  <c r="E83" i="4"/>
  <c r="D83" i="4" s="1"/>
  <c r="D109" i="2"/>
  <c r="D1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 name</author>
  </authors>
  <commentList>
    <comment ref="F8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No name:</t>
        </r>
        <r>
          <rPr>
            <sz val="9"/>
            <color indexed="81"/>
            <rFont val="Tahoma"/>
            <family val="2"/>
            <charset val="204"/>
          </rPr>
          <t xml:space="preserve">
страхование кредитов, ведение клиентских счетов+ выписки из единого реестра</t>
        </r>
      </text>
    </comment>
    <comment ref="F10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No name:</t>
        </r>
        <r>
          <rPr>
            <sz val="9"/>
            <color indexed="81"/>
            <rFont val="Tahoma"/>
            <family val="2"/>
            <charset val="204"/>
          </rPr>
          <t xml:space="preserve">
Расчет процентов</t>
        </r>
      </text>
    </comment>
  </commentList>
</comments>
</file>

<file path=xl/sharedStrings.xml><?xml version="1.0" encoding="utf-8"?>
<sst xmlns="http://schemas.openxmlformats.org/spreadsheetml/2006/main" count="813" uniqueCount="130">
  <si>
    <t>УТВЕРЖДЕНО ДЦиТ на 2021 ГОД</t>
  </si>
  <si>
    <t>№№ 
п/п</t>
  </si>
  <si>
    <t>Наименование показателей</t>
  </si>
  <si>
    <t>Ед. изм.</t>
  </si>
  <si>
    <t>Установлено РЭК на 2015 г.</t>
  </si>
  <si>
    <t>Факт 
2015 г.</t>
  </si>
  <si>
    <t>8</t>
  </si>
  <si>
    <t>9</t>
  </si>
  <si>
    <t>Расчёт коэффициента индексации</t>
  </si>
  <si>
    <t>передача ээ</t>
  </si>
  <si>
    <t>инфляция</t>
  </si>
  <si>
    <t>%</t>
  </si>
  <si>
    <t>индекс эффективности операционных расходов</t>
  </si>
  <si>
    <t>количество активов, всего</t>
  </si>
  <si>
    <t>у.е.</t>
  </si>
  <si>
    <t>индекс изменения количества активов</t>
  </si>
  <si>
    <t>коэффициент эластичности операционных расходов по росту активов</t>
  </si>
  <si>
    <t>итого коэффициент индексации</t>
  </si>
  <si>
    <t>Расчет подконтрольных расходов</t>
  </si>
  <si>
    <t>ИТОГО</t>
  </si>
  <si>
    <t>ПЕРЕДАЧА</t>
  </si>
  <si>
    <t>СБЫТ</t>
  </si>
  <si>
    <t>1</t>
  </si>
  <si>
    <t>Расходы на приобретение сырья и материалов</t>
  </si>
  <si>
    <t>тыс.руб.</t>
  </si>
  <si>
    <t>из них</t>
  </si>
  <si>
    <t>на ремонт</t>
  </si>
  <si>
    <t>спец.одежда, охрана труда</t>
  </si>
  <si>
    <t>хоз.инвентарь и др. вспомог. материалы</t>
  </si>
  <si>
    <t>ГСМ на нетехнологические цели</t>
  </si>
  <si>
    <t>Масло для дизель-генераторных установок</t>
  </si>
  <si>
    <t>иные расходы ТМЦ</t>
  </si>
  <si>
    <t>Расходы на ремонт основных средств (подрядный способ)</t>
  </si>
  <si>
    <t>2</t>
  </si>
  <si>
    <t>Расходы на оплату труда</t>
  </si>
  <si>
    <t>Прочие расходы</t>
  </si>
  <si>
    <t>3</t>
  </si>
  <si>
    <t>Расходы на оплату работ ( услуг ) производственного характера, выполняемых (оказываемых) по договорам с   организациями на проведение регламентных работ</t>
  </si>
  <si>
    <t>техническое обслуживание оборудования, зданий и сооружений</t>
  </si>
  <si>
    <t>испытание оборудования</t>
  </si>
  <si>
    <t>анализ трансформаторного масла, воды и ГСМ</t>
  </si>
  <si>
    <t>Услуги по сертификации эл.энергии (инспекционный контроль за действием сертификата)</t>
  </si>
  <si>
    <t>Госповерка приборов</t>
  </si>
  <si>
    <t>транспортные услуги</t>
  </si>
  <si>
    <t>иные расходы (с расшифровкой)</t>
  </si>
  <si>
    <t>4</t>
  </si>
  <si>
    <t>Расходы на оплату работ (услуг) непроизводственного характера, выполняемых (оказываемых) по договорам, заключенным  с организациями:</t>
  </si>
  <si>
    <t>услуги каналов связи</t>
  </si>
  <si>
    <t>охрана вневедомственная</t>
  </si>
  <si>
    <t>охрана ЧОП, ОВО</t>
  </si>
  <si>
    <t>услуги коммунального хозяйства</t>
  </si>
  <si>
    <t>нотариально-юридическое обслуживание</t>
  </si>
  <si>
    <t>информационные услуги</t>
  </si>
  <si>
    <t>аудиторские услуги</t>
  </si>
  <si>
    <t>консультационные услуги</t>
  </si>
  <si>
    <t>почтовые, телеграфные расходы, эл.почта</t>
  </si>
  <si>
    <t>подписка, нормативные док-ты, услуги по доставку периодич.изданий</t>
  </si>
  <si>
    <t>адресные справки</t>
  </si>
  <si>
    <t>программное обеспечение</t>
  </si>
  <si>
    <t>проездные билеты</t>
  </si>
  <si>
    <t>медосмотр</t>
  </si>
  <si>
    <t xml:space="preserve">членские взносы </t>
  </si>
  <si>
    <t>инкассация банка</t>
  </si>
  <si>
    <t>обьявление и реклама</t>
  </si>
  <si>
    <t>вода питьевая</t>
  </si>
  <si>
    <t>услуги комиссионного сбора за электроэнергию</t>
  </si>
  <si>
    <t>обслуживание ККМ</t>
  </si>
  <si>
    <t>лицензии</t>
  </si>
  <si>
    <t>услуги на тех.обслуживание и ремонт копир.аппаратов и ПК</t>
  </si>
  <si>
    <t>проезд сотрудников на обучение</t>
  </si>
  <si>
    <t>прочие расходы</t>
  </si>
  <si>
    <t>5</t>
  </si>
  <si>
    <t>Расходы на служебные командировки</t>
  </si>
  <si>
    <t>6</t>
  </si>
  <si>
    <t>Расходы на обучение персонала</t>
  </si>
  <si>
    <t>7</t>
  </si>
  <si>
    <t>Внереализационные расходы, в том числе</t>
  </si>
  <si>
    <t>услуги банков</t>
  </si>
  <si>
    <t>расходы на социальное развитие</t>
  </si>
  <si>
    <t>расходы на поощрение</t>
  </si>
  <si>
    <t>Судебные издержки, выплаты вознаграждений членам Совета директоров и ревизионной комиссии, расходы на проведение ежегодного собрания акционеров, прочие расходы</t>
  </si>
  <si>
    <t>создание резерва по сомнительным долгам</t>
  </si>
  <si>
    <t>ИТОГО подконтрольные расходы</t>
  </si>
  <si>
    <t>Расчёт неподконтрольных расходов</t>
  </si>
  <si>
    <t>Расходы на оплату услуг, оказываемых организациями, осуществляющими регулируемые виды деятельности</t>
  </si>
  <si>
    <t>Электроэнергия на собственные нужды</t>
  </si>
  <si>
    <t>Арендная плата</t>
  </si>
  <si>
    <t>Расходы на уплату налогов, сборов и других обязательных платежей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</si>
  <si>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</si>
  <si>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расходы на обязательное страхование</t>
  </si>
  <si>
    <t>ОСАГО</t>
  </si>
  <si>
    <t>страхование имущества</t>
  </si>
  <si>
    <t>страхование опасных производственных объектов</t>
  </si>
  <si>
    <t>страхование гражданской ответственности членов СРО</t>
  </si>
  <si>
    <t xml:space="preserve">иные расходы </t>
  </si>
  <si>
    <t>налог на землю</t>
  </si>
  <si>
    <t>плата за аренду земли</t>
  </si>
  <si>
    <t>транспортный налог</t>
  </si>
  <si>
    <t>Регистрационный сбор ОЭЗ</t>
  </si>
  <si>
    <t>налог на имущество</t>
  </si>
  <si>
    <t>Отчисления на социальные нужды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</si>
  <si>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</si>
  <si>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</si>
  <si>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 xml:space="preserve"> выпадающие доходы (убытки технологическое присоединение до 15 кВт) </t>
  </si>
  <si>
    <t xml:space="preserve">недополученные доходов в связи с оказанием услуг  централизованного электроснабжения населению по тарифам, установленным уполномоченным органом исполнительной власти </t>
  </si>
  <si>
    <t>Налог на прибыль</t>
  </si>
  <si>
    <t>ИТОГО неподконтрольные расходы</t>
  </si>
  <si>
    <t>НВВ, всего</t>
  </si>
  <si>
    <t>ФАКТ АО "МЭС" за 2021год</t>
  </si>
  <si>
    <t>Восстановление бетонного покрытия</t>
  </si>
  <si>
    <t>Ремонт электрооборудования,техобслуживание автотранспорта</t>
  </si>
  <si>
    <t>термографическое обследование</t>
  </si>
  <si>
    <t>Инструментальный контроль качества ТП</t>
  </si>
  <si>
    <t>Техническая паспортизация, оформление кадастровых пастортов, установление охранных зон</t>
  </si>
  <si>
    <t>Вырубка просеки под опоры ВЛ</t>
  </si>
  <si>
    <t>Аттестация рабочих мест (спецоценка)</t>
  </si>
  <si>
    <t>Геодезические работы (исполнительная съемка)</t>
  </si>
  <si>
    <t>Разработка сметной документации</t>
  </si>
  <si>
    <t>Услуги по ремонту и обслуживанию автотранспорта и прочего оборудования</t>
  </si>
  <si>
    <t>Испытание приборов безопасности кранов,эспертиза</t>
  </si>
  <si>
    <t>Подрядные работы (измерение кач-ва эл.энергии, монтаж ворот для ТП и т.д.)</t>
  </si>
  <si>
    <t>Услуги аварийно-спасат.ГО ЧС</t>
  </si>
  <si>
    <t>лизинг ППА без перехода права собственности (аренда)</t>
  </si>
  <si>
    <t>Охрана окружающей среды</t>
  </si>
  <si>
    <t>Экономия, определенная в прошедшем долгосрочном периоде регулирования и подлежащая учету в текущем долгосрочном периоде регулирования</t>
  </si>
  <si>
    <t xml:space="preserve">понижающий (повышающий) коэффициент, корректирующий необходимую валовую выручку сетевой организации с учетом надежности и качества производимых (реализуемых) товаров (услуг)
</t>
  </si>
  <si>
    <t>ПРОЕКТ АО "МЭС" на 2022 год</t>
  </si>
  <si>
    <t>лизинг</t>
  </si>
  <si>
    <t>ПРОЕКТ АО "МЭС" на 2023 год</t>
  </si>
  <si>
    <t>выпадающие доходы от применения базовых тарифов по категории прочие потребители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</si>
</sst>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  <numFmt numFmtId="167" formatCode="#,##0.000"/>
    <numFmt numFmtId="168" formatCode="0.000"/>
    <numFmt numFmtId="169" formatCode="_-* #,##0_-;\-* #,##0_-;_-* \-_-;_-@_-"/>
    <numFmt numFmtId="170" formatCode="_-* #,##0.00_-;\-* #,##0.00_-;_-* \-??_-;_-@_-"/>
    <numFmt numFmtId="171" formatCode="\$#,##0_);[Red]&quot;($&quot;#,##0\)"/>
    <numFmt numFmtId="172" formatCode="&quot;$&quot;#,##0_);[Red]\(&quot;$&quot;#,##0\)"/>
    <numFmt numFmtId="173" formatCode="_-\Ј* #,##0.00_-;&quot;-Ј&quot;* #,##0.00_-;_-\Ј* \-??_-;_-@_-"/>
    <numFmt numFmtId="174" formatCode="General_)"/>
    <numFmt numFmtId="175" formatCode="0.0"/>
    <numFmt numFmtId="176" formatCode="_-* #,##0_р_._-;\-* #,##0_р_._-;_-* \-_р_._-;_-@_-"/>
    <numFmt numFmtId="177" formatCode="_-* #,##0.00_р_._-;\-* #,##0.00_р_._-;_-* \-??_р_._-;_-@_-"/>
    <numFmt numFmtId="178" formatCode="_-* #,##0.00\ _₽_-;\-* #,##0.00\ _₽_-;_-* &quot;-&quot;??\ _₽_-;_-@_-"/>
    <numFmt numFmtId="179" formatCode="#,##0.0000"/>
  </numFmts>
  <fonts count="49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i/>
      <sz val="9"/>
      <color indexed="10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ahoma"/>
      <family val="2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11"/>
      <name val="Arial"/>
      <family val="1"/>
    </font>
    <font>
      <sz val="8"/>
      <name val="Helv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name val="Helv"/>
    </font>
    <font>
      <sz val="8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93">
    <xf numFmtId="0" fontId="0" fillId="0" borderId="0">
      <alignment horizontal="left"/>
    </xf>
    <xf numFmtId="49" fontId="6" fillId="0" borderId="0" applyBorder="0">
      <alignment vertical="top"/>
    </xf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9" fillId="0" borderId="0" applyFont="0" applyFill="0" applyBorder="0" applyAlignment="0" applyProtection="0"/>
    <xf numFmtId="173" fontId="18" fillId="0" borderId="0" applyFill="0" applyBorder="0" applyAlignment="0" applyProtection="0"/>
    <xf numFmtId="0" fontId="18" fillId="0" borderId="0"/>
    <xf numFmtId="0" fontId="20" fillId="0" borderId="0"/>
    <xf numFmtId="0" fontId="2" fillId="0" borderId="0"/>
    <xf numFmtId="0" fontId="21" fillId="0" borderId="0"/>
    <xf numFmtId="0" fontId="22" fillId="0" borderId="0"/>
    <xf numFmtId="0" fontId="2" fillId="0" borderId="0" applyNumberFormat="0">
      <alignment horizontal="left"/>
    </xf>
    <xf numFmtId="174" fontId="18" fillId="0" borderId="5">
      <protection locked="0"/>
    </xf>
    <xf numFmtId="174" fontId="18" fillId="0" borderId="6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4" fontId="22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ill="0" applyBorder="0" applyAlignment="0" applyProtection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7" fillId="0" borderId="0" applyBorder="0">
      <alignment horizontal="center" vertical="center" wrapText="1"/>
    </xf>
    <xf numFmtId="0" fontId="7" fillId="0" borderId="0" applyBorder="0">
      <alignment horizontal="center" vertical="center" wrapText="1"/>
    </xf>
    <xf numFmtId="0" fontId="7" fillId="0" borderId="8" applyBorder="0">
      <alignment horizontal="center" vertical="center" wrapText="1"/>
    </xf>
    <xf numFmtId="174" fontId="28" fillId="10" borderId="5"/>
    <xf numFmtId="174" fontId="28" fillId="11" borderId="6"/>
    <xf numFmtId="4" fontId="6" fillId="12" borderId="0" applyBorder="0">
      <alignment horizontal="right"/>
    </xf>
    <xf numFmtId="4" fontId="6" fillId="12" borderId="0" applyBorder="0">
      <alignment horizontal="right"/>
    </xf>
    <xf numFmtId="4" fontId="6" fillId="13" borderId="1" applyBorder="0">
      <alignment horizontal="right"/>
    </xf>
    <xf numFmtId="0" fontId="29" fillId="0" borderId="0">
      <alignment horizontal="center" vertical="top" wrapText="1"/>
    </xf>
    <xf numFmtId="0" fontId="30" fillId="0" borderId="0">
      <alignment horizontal="center" vertical="center" wrapText="1"/>
    </xf>
    <xf numFmtId="0" fontId="30" fillId="0" borderId="0">
      <alignment horizontal="centerContinuous" vertical="center" wrapText="1"/>
    </xf>
    <xf numFmtId="0" fontId="31" fillId="0" borderId="0" applyFill="0">
      <alignment wrapText="1"/>
    </xf>
    <xf numFmtId="0" fontId="31" fillId="14" borderId="0" applyFill="0">
      <alignment wrapText="1"/>
    </xf>
    <xf numFmtId="0" fontId="32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22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6" fillId="0" borderId="0"/>
    <xf numFmtId="0" fontId="37" fillId="0" borderId="0"/>
    <xf numFmtId="0" fontId="34" fillId="0" borderId="0"/>
    <xf numFmtId="0" fontId="34" fillId="0" borderId="0"/>
    <xf numFmtId="49" fontId="6" fillId="0" borderId="0" applyBorder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8" fillId="0" borderId="0"/>
    <xf numFmtId="0" fontId="1" fillId="0" borderId="0"/>
    <xf numFmtId="0" fontId="2" fillId="0" borderId="0">
      <alignment horizontal="left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4" fillId="0" borderId="0"/>
    <xf numFmtId="0" fontId="33" fillId="0" borderId="0"/>
    <xf numFmtId="0" fontId="34" fillId="0" borderId="0"/>
    <xf numFmtId="0" fontId="1" fillId="0" borderId="0"/>
    <xf numFmtId="0" fontId="34" fillId="0" borderId="0"/>
    <xf numFmtId="0" fontId="33" fillId="0" borderId="0"/>
    <xf numFmtId="0" fontId="39" fillId="12" borderId="0" applyNumberFormat="0" applyBorder="0" applyAlignment="0">
      <protection locked="0"/>
    </xf>
    <xf numFmtId="175" fontId="39" fillId="13" borderId="9" applyNumberFormat="0" applyBorder="0" applyAlignment="0">
      <alignment vertical="center"/>
      <protection locked="0"/>
    </xf>
    <xf numFmtId="9" fontId="25" fillId="0" borderId="0" applyFont="0" applyFill="0" applyBorder="0" applyAlignment="0" applyProtection="0"/>
    <xf numFmtId="9" fontId="22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49" fontId="31" fillId="0" borderId="0">
      <alignment horizontal="center"/>
    </xf>
    <xf numFmtId="49" fontId="31" fillId="0" borderId="0">
      <alignment horizontal="center"/>
    </xf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65" fontId="22" fillId="0" borderId="0" applyFill="0" applyBorder="0" applyAlignment="0" applyProtection="0"/>
    <xf numFmtId="165" fontId="25" fillId="0" borderId="0" applyFont="0" applyFill="0" applyBorder="0" applyAlignment="0" applyProtection="0"/>
    <xf numFmtId="165" fontId="22" fillId="0" borderId="0" applyFill="0" applyBorder="0" applyAlignment="0" applyProtection="0"/>
    <xf numFmtId="178" fontId="40" fillId="0" borderId="0" applyFont="0" applyFill="0" applyBorder="0" applyAlignment="0" applyProtection="0"/>
    <xf numFmtId="4" fontId="6" fillId="15" borderId="0" applyBorder="0">
      <alignment horizontal="right"/>
    </xf>
    <xf numFmtId="4" fontId="6" fillId="15" borderId="0" applyBorder="0">
      <alignment horizontal="right"/>
    </xf>
    <xf numFmtId="4" fontId="6" fillId="14" borderId="0" applyFont="0" applyBorder="0">
      <alignment horizontal="right"/>
    </xf>
    <xf numFmtId="4" fontId="6" fillId="16" borderId="0" applyBorder="0">
      <alignment horizontal="right"/>
    </xf>
    <xf numFmtId="4" fontId="6" fillId="17" borderId="10" applyBorder="0">
      <alignment horizontal="right"/>
    </xf>
    <xf numFmtId="4" fontId="18" fillId="15" borderId="0" applyBorder="0">
      <alignment horizontal="right"/>
    </xf>
    <xf numFmtId="4" fontId="6" fillId="14" borderId="1" applyFont="0" applyBorder="0">
      <alignment horizontal="right"/>
    </xf>
  </cellStyleXfs>
  <cellXfs count="101">
    <xf numFmtId="0" fontId="0" fillId="0" borderId="0" xfId="0">
      <alignment horizontal="left"/>
    </xf>
    <xf numFmtId="0" fontId="0" fillId="0" borderId="0" xfId="0" applyAlignment="1"/>
    <xf numFmtId="4" fontId="4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49" fontId="8" fillId="2" borderId="1" xfId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Continuous" vertical="center" wrapText="1"/>
    </xf>
    <xf numFmtId="0" fontId="0" fillId="2" borderId="3" xfId="0" applyFill="1" applyBorder="1" applyAlignment="1">
      <alignment horizontal="centerContinuous" vertical="center" wrapText="1"/>
    </xf>
    <xf numFmtId="0" fontId="0" fillId="2" borderId="4" xfId="0" applyFill="1" applyBorder="1" applyAlignment="1">
      <alignment horizontal="centerContinuous" vertical="center" wrapText="1"/>
    </xf>
    <xf numFmtId="49" fontId="9" fillId="2" borderId="1" xfId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49" fontId="9" fillId="0" borderId="1" xfId="1" applyFont="1" applyFill="1" applyBorder="1" applyAlignment="1" applyProtection="1">
      <alignment horizontal="left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166" fontId="9" fillId="0" borderId="1" xfId="1" applyNumberFormat="1" applyFont="1" applyFill="1" applyBorder="1" applyAlignment="1" applyProtection="1">
      <alignment horizontal="right" vertical="center" wrapText="1"/>
    </xf>
    <xf numFmtId="49" fontId="10" fillId="0" borderId="1" xfId="1" applyFont="1" applyFill="1" applyBorder="1" applyAlignment="1" applyProtection="1">
      <alignment horizontal="left" vertical="center" wrapText="1"/>
    </xf>
    <xf numFmtId="9" fontId="10" fillId="0" borderId="1" xfId="1" applyNumberFormat="1" applyFont="1" applyFill="1" applyBorder="1" applyAlignment="1" applyProtection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167" fontId="9" fillId="0" borderId="1" xfId="1" applyNumberFormat="1" applyFont="1" applyFill="1" applyBorder="1" applyAlignment="1" applyProtection="1">
      <alignment horizontal="right" vertical="center" wrapText="1"/>
    </xf>
    <xf numFmtId="4" fontId="10" fillId="0" borderId="1" xfId="1" applyNumberFormat="1" applyFont="1" applyFill="1" applyBorder="1" applyAlignment="1" applyProtection="1">
      <alignment horizontal="right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9" fillId="3" borderId="1" xfId="1" applyFont="1" applyFill="1" applyBorder="1" applyAlignment="1" applyProtection="1">
      <alignment horizontal="left" vertical="center" wrapText="1"/>
    </xf>
    <xf numFmtId="0" fontId="7" fillId="3" borderId="4" xfId="1" applyNumberFormat="1" applyFont="1" applyFill="1" applyBorder="1" applyAlignment="1" applyProtection="1">
      <alignment horizontal="center" vertical="center" wrapText="1"/>
    </xf>
    <xf numFmtId="168" fontId="9" fillId="3" borderId="1" xfId="1" applyNumberFormat="1" applyFont="1" applyFill="1" applyBorder="1" applyAlignment="1" applyProtection="1">
      <alignment horizontal="right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49" fontId="9" fillId="0" borderId="1" xfId="1" applyFont="1" applyFill="1" applyBorder="1" applyAlignment="1" applyProtection="1">
      <alignment horizontal="center" vertical="center" wrapText="1"/>
    </xf>
    <xf numFmtId="0" fontId="11" fillId="4" borderId="1" xfId="1" applyNumberFormat="1" applyFont="1" applyFill="1" applyBorder="1" applyAlignment="1" applyProtection="1">
      <alignment horizontal="center" vertical="center" wrapText="1"/>
    </xf>
    <xf numFmtId="0" fontId="11" fillId="4" borderId="4" xfId="1" applyNumberFormat="1" applyFont="1" applyFill="1" applyBorder="1" applyAlignment="1" applyProtection="1">
      <alignment horizontal="center" vertical="center" wrapText="1"/>
    </xf>
    <xf numFmtId="49" fontId="11" fillId="0" borderId="1" xfId="1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>
      <alignment wrapText="1"/>
    </xf>
    <xf numFmtId="4" fontId="12" fillId="5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4" fontId="13" fillId="6" borderId="1" xfId="0" applyNumberFormat="1" applyFont="1" applyFill="1" applyBorder="1" applyAlignment="1">
      <alignment wrapText="1"/>
    </xf>
    <xf numFmtId="4" fontId="0" fillId="0" borderId="0" xfId="0" applyNumberFormat="1" applyAlignment="1"/>
    <xf numFmtId="49" fontId="14" fillId="0" borderId="1" xfId="1" applyNumberFormat="1" applyFont="1" applyFill="1" applyBorder="1" applyAlignment="1" applyProtection="1">
      <alignment horizontal="center" vertical="center"/>
    </xf>
    <xf numFmtId="49" fontId="11" fillId="7" borderId="1" xfId="1" applyNumberFormat="1" applyFont="1" applyFill="1" applyBorder="1" applyAlignment="1" applyProtection="1">
      <alignment horizontal="center" vertical="center"/>
    </xf>
    <xf numFmtId="49" fontId="15" fillId="7" borderId="1" xfId="1" applyFont="1" applyFill="1" applyBorder="1" applyAlignment="1" applyProtection="1">
      <alignment vertical="center" wrapText="1"/>
    </xf>
    <xf numFmtId="49" fontId="15" fillId="7" borderId="1" xfId="1" applyFont="1" applyFill="1" applyBorder="1" applyAlignment="1" applyProtection="1">
      <alignment horizontal="center" vertical="center" wrapText="1"/>
    </xf>
    <xf numFmtId="4" fontId="15" fillId="7" borderId="1" xfId="0" applyNumberFormat="1" applyFont="1" applyFill="1" applyBorder="1" applyAlignment="1"/>
    <xf numFmtId="0" fontId="14" fillId="0" borderId="0" xfId="0" applyFont="1" applyAlignment="1"/>
    <xf numFmtId="49" fontId="14" fillId="0" borderId="1" xfId="1" applyNumberFormat="1" applyFont="1" applyFill="1" applyBorder="1" applyAlignment="1" applyProtection="1">
      <alignment horizontal="center" vertical="center" wrapText="1"/>
    </xf>
    <xf numFmtId="49" fontId="16" fillId="0" borderId="1" xfId="1" applyFont="1" applyFill="1" applyBorder="1" applyAlignment="1" applyProtection="1">
      <alignment horizontal="left" vertical="center" wrapText="1"/>
    </xf>
    <xf numFmtId="49" fontId="16" fillId="0" borderId="1" xfId="1" applyFont="1" applyFill="1" applyBorder="1" applyAlignment="1" applyProtection="1">
      <alignment horizontal="center" vertical="center" wrapText="1"/>
    </xf>
    <xf numFmtId="4" fontId="14" fillId="0" borderId="1" xfId="0" applyNumberFormat="1" applyFont="1" applyBorder="1" applyAlignment="1"/>
    <xf numFmtId="2" fontId="14" fillId="0" borderId="1" xfId="0" applyNumberFormat="1" applyFont="1" applyBorder="1" applyAlignment="1"/>
    <xf numFmtId="0" fontId="14" fillId="0" borderId="1" xfId="0" applyFont="1" applyBorder="1" applyAlignment="1"/>
    <xf numFmtId="49" fontId="14" fillId="5" borderId="1" xfId="1" applyNumberFormat="1" applyFont="1" applyFill="1" applyBorder="1" applyAlignment="1" applyProtection="1">
      <alignment horizontal="center" vertical="center" wrapText="1"/>
    </xf>
    <xf numFmtId="49" fontId="16" fillId="5" borderId="1" xfId="1" applyFont="1" applyFill="1" applyBorder="1" applyAlignment="1" applyProtection="1">
      <alignment horizontal="left" vertical="center" wrapText="1"/>
    </xf>
    <xf numFmtId="49" fontId="16" fillId="5" borderId="1" xfId="1" applyFont="1" applyFill="1" applyBorder="1" applyAlignment="1" applyProtection="1">
      <alignment horizontal="center" vertical="center" wrapText="1"/>
    </xf>
    <xf numFmtId="4" fontId="14" fillId="5" borderId="1" xfId="0" applyNumberFormat="1" applyFont="1" applyFill="1" applyBorder="1" applyAlignment="1"/>
    <xf numFmtId="0" fontId="0" fillId="8" borderId="0" xfId="0" applyFill="1" applyAlignment="1"/>
    <xf numFmtId="49" fontId="16" fillId="9" borderId="1" xfId="1" applyFont="1" applyFill="1" applyBorder="1" applyAlignment="1" applyProtection="1">
      <alignment vertical="center" wrapText="1"/>
    </xf>
    <xf numFmtId="49" fontId="7" fillId="7" borderId="1" xfId="1" applyFont="1" applyFill="1" applyBorder="1" applyAlignment="1" applyProtection="1">
      <alignment horizontal="center" vertical="center"/>
    </xf>
    <xf numFmtId="49" fontId="7" fillId="7" borderId="1" xfId="1" applyFont="1" applyFill="1" applyBorder="1" applyAlignment="1" applyProtection="1">
      <alignment vertical="center"/>
    </xf>
    <xf numFmtId="49" fontId="9" fillId="7" borderId="1" xfId="1" applyFont="1" applyFill="1" applyBorder="1" applyAlignment="1" applyProtection="1">
      <alignment horizontal="center" vertical="center" wrapText="1"/>
    </xf>
    <xf numFmtId="4" fontId="4" fillId="7" borderId="1" xfId="0" applyNumberFormat="1" applyFont="1" applyFill="1" applyBorder="1" applyAlignment="1"/>
    <xf numFmtId="168" fontId="0" fillId="0" borderId="0" xfId="0" applyNumberFormat="1" applyAlignment="1"/>
    <xf numFmtId="2" fontId="0" fillId="0" borderId="0" xfId="0" applyNumberFormat="1" applyAlignment="1"/>
    <xf numFmtId="0" fontId="17" fillId="0" borderId="0" xfId="0" applyFont="1" applyAlignment="1"/>
    <xf numFmtId="0" fontId="42" fillId="0" borderId="0" xfId="0" applyFont="1" applyAlignment="1"/>
    <xf numFmtId="0" fontId="11" fillId="5" borderId="1" xfId="0" applyFont="1" applyFill="1" applyBorder="1" applyAlignment="1">
      <alignment wrapText="1"/>
    </xf>
    <xf numFmtId="4" fontId="11" fillId="5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6" borderId="1" xfId="0" applyNumberFormat="1" applyFont="1" applyFill="1" applyBorder="1" applyAlignment="1">
      <alignment wrapText="1"/>
    </xf>
    <xf numFmtId="49" fontId="43" fillId="0" borderId="1" xfId="1" applyNumberFormat="1" applyFont="1" applyFill="1" applyBorder="1" applyAlignment="1" applyProtection="1">
      <alignment horizontal="center" vertical="center"/>
    </xf>
    <xf numFmtId="49" fontId="44" fillId="0" borderId="1" xfId="1" applyNumberFormat="1" applyFont="1" applyFill="1" applyBorder="1" applyAlignment="1" applyProtection="1">
      <alignment horizontal="center" vertical="center"/>
    </xf>
    <xf numFmtId="0" fontId="44" fillId="0" borderId="0" xfId="0" applyFont="1" applyAlignment="1"/>
    <xf numFmtId="49" fontId="14" fillId="7" borderId="1" xfId="1" applyNumberFormat="1" applyFont="1" applyFill="1" applyBorder="1" applyAlignment="1" applyProtection="1">
      <alignment horizontal="center" vertical="center" wrapText="1"/>
    </xf>
    <xf numFmtId="49" fontId="16" fillId="7" borderId="1" xfId="1" applyFont="1" applyFill="1" applyBorder="1" applyAlignment="1" applyProtection="1">
      <alignment horizontal="left" vertical="center" wrapText="1"/>
    </xf>
    <xf numFmtId="49" fontId="16" fillId="7" borderId="1" xfId="1" applyFont="1" applyFill="1" applyBorder="1" applyAlignment="1" applyProtection="1">
      <alignment horizontal="center" vertical="center" wrapText="1"/>
    </xf>
    <xf numFmtId="4" fontId="14" fillId="7" borderId="1" xfId="0" applyNumberFormat="1" applyFont="1" applyFill="1" applyBorder="1" applyAlignment="1"/>
    <xf numFmtId="168" fontId="14" fillId="0" borderId="1" xfId="0" applyNumberFormat="1" applyFont="1" applyBorder="1" applyAlignment="1"/>
    <xf numFmtId="49" fontId="14" fillId="7" borderId="1" xfId="1" applyFont="1" applyFill="1" applyBorder="1" applyAlignment="1" applyProtection="1">
      <alignment horizontal="left" vertical="center" wrapText="1"/>
    </xf>
    <xf numFmtId="49" fontId="14" fillId="7" borderId="1" xfId="1" applyFont="1" applyFill="1" applyBorder="1" applyAlignment="1" applyProtection="1">
      <alignment horizontal="center" vertical="center" wrapText="1"/>
    </xf>
    <xf numFmtId="0" fontId="14" fillId="7" borderId="1" xfId="0" applyFont="1" applyFill="1" applyBorder="1" applyAlignment="1"/>
    <xf numFmtId="49" fontId="14" fillId="0" borderId="1" xfId="1" applyFont="1" applyFill="1" applyBorder="1" applyAlignment="1" applyProtection="1">
      <alignment horizontal="center" vertical="center" wrapText="1"/>
    </xf>
    <xf numFmtId="49" fontId="14" fillId="7" borderId="1" xfId="1" applyNumberFormat="1" applyFont="1" applyFill="1" applyBorder="1" applyAlignment="1" applyProtection="1">
      <alignment horizontal="center" vertical="center"/>
    </xf>
    <xf numFmtId="49" fontId="16" fillId="7" borderId="1" xfId="1" applyFont="1" applyFill="1" applyBorder="1" applyAlignment="1" applyProtection="1">
      <alignment vertical="center" wrapText="1"/>
    </xf>
    <xf numFmtId="49" fontId="11" fillId="7" borderId="1" xfId="1" applyFont="1" applyFill="1" applyBorder="1" applyAlignment="1" applyProtection="1">
      <alignment horizontal="center" vertical="center" wrapText="1"/>
    </xf>
    <xf numFmtId="4" fontId="11" fillId="7" borderId="1" xfId="0" applyNumberFormat="1" applyFont="1" applyFill="1" applyBorder="1" applyAlignment="1"/>
    <xf numFmtId="0" fontId="2" fillId="0" borderId="0" xfId="0" applyFont="1" applyAlignment="1"/>
    <xf numFmtId="49" fontId="7" fillId="7" borderId="1" xfId="1" applyFont="1" applyFill="1" applyBorder="1" applyAlignment="1" applyProtection="1">
      <alignment horizontal="center" vertical="center" wrapText="1"/>
    </xf>
    <xf numFmtId="4" fontId="45" fillId="7" borderId="1" xfId="0" applyNumberFormat="1" applyFont="1" applyFill="1" applyBorder="1" applyAlignment="1"/>
    <xf numFmtId="2" fontId="42" fillId="0" borderId="0" xfId="0" applyNumberFormat="1" applyFont="1" applyAlignment="1"/>
    <xf numFmtId="4" fontId="42" fillId="0" borderId="0" xfId="0" applyNumberFormat="1" applyFont="1" applyAlignment="1"/>
    <xf numFmtId="4" fontId="44" fillId="0" borderId="1" xfId="0" applyNumberFormat="1" applyFont="1" applyBorder="1" applyAlignment="1"/>
    <xf numFmtId="2" fontId="44" fillId="0" borderId="1" xfId="0" applyNumberFormat="1" applyFont="1" applyBorder="1" applyAlignment="1"/>
    <xf numFmtId="179" fontId="14" fillId="7" borderId="1" xfId="0" applyNumberFormat="1" applyFont="1" applyFill="1" applyBorder="1" applyAlignment="1"/>
    <xf numFmtId="49" fontId="14" fillId="0" borderId="1" xfId="1" applyFont="1" applyFill="1" applyBorder="1" applyAlignment="1" applyProtection="1">
      <alignment horizontal="left" vertical="center" wrapText="1"/>
    </xf>
    <xf numFmtId="0" fontId="46" fillId="6" borderId="0" xfId="0" applyFont="1" applyFill="1" applyAlignment="1">
      <alignment wrapText="1"/>
    </xf>
    <xf numFmtId="49" fontId="14" fillId="7" borderId="1" xfId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0" fontId="11" fillId="4" borderId="2" xfId="1" applyNumberFormat="1" applyFont="1" applyFill="1" applyBorder="1" applyAlignment="1" applyProtection="1">
      <alignment horizontal="center" vertical="center" wrapText="1"/>
    </xf>
    <xf numFmtId="0" fontId="11" fillId="4" borderId="3" xfId="1" applyNumberFormat="1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293">
    <cellStyle name="Comma [0]_irl tel sep5" xfId="2" xr:uid="{00000000-0005-0000-0000-000000000000}"/>
    <cellStyle name="Comma_irl tel sep5" xfId="3" xr:uid="{00000000-0005-0000-0000-000001000000}"/>
    <cellStyle name="Currency [0]" xfId="4" xr:uid="{00000000-0005-0000-0000-000002000000}"/>
    <cellStyle name="Currency [0] 2" xfId="5" xr:uid="{00000000-0005-0000-0000-000003000000}"/>
    <cellStyle name="Currency_irl tel sep5" xfId="6" xr:uid="{00000000-0005-0000-0000-000004000000}"/>
    <cellStyle name="Excel Built-in Normal" xfId="7" xr:uid="{00000000-0005-0000-0000-000005000000}"/>
    <cellStyle name="Normal" xfId="8" xr:uid="{00000000-0005-0000-0000-000006000000}"/>
    <cellStyle name="Normal1" xfId="9" xr:uid="{00000000-0005-0000-0000-000007000000}"/>
    <cellStyle name="Normal1 2" xfId="10" xr:uid="{00000000-0005-0000-0000-000008000000}"/>
    <cellStyle name="normбlnм_laroux" xfId="11" xr:uid="{00000000-0005-0000-0000-000009000000}"/>
    <cellStyle name="Price_Body" xfId="12" xr:uid="{00000000-0005-0000-0000-00000A000000}"/>
    <cellStyle name="Беззащитный" xfId="13" xr:uid="{00000000-0005-0000-0000-00000B000000}"/>
    <cellStyle name="Беззащитный 2" xfId="14" xr:uid="{00000000-0005-0000-0000-00000C000000}"/>
    <cellStyle name="Гиперссылка 2" xfId="15" xr:uid="{00000000-0005-0000-0000-00000D000000}"/>
    <cellStyle name="Гиперссылка 3" xfId="16" xr:uid="{00000000-0005-0000-0000-00000E000000}"/>
    <cellStyle name="Денежный 2" xfId="17" xr:uid="{00000000-0005-0000-0000-00000F000000}"/>
    <cellStyle name="Денежный 2 2" xfId="18" xr:uid="{00000000-0005-0000-0000-000010000000}"/>
    <cellStyle name="Денежный 2 3" xfId="19" xr:uid="{00000000-0005-0000-0000-000011000000}"/>
    <cellStyle name="Денежный 3" xfId="20" xr:uid="{00000000-0005-0000-0000-000012000000}"/>
    <cellStyle name="Заголовок" xfId="21" xr:uid="{00000000-0005-0000-0000-000013000000}"/>
    <cellStyle name="Заголовок 1 1" xfId="22" xr:uid="{00000000-0005-0000-0000-000014000000}"/>
    <cellStyle name="ЗаголовокСтолбца" xfId="23" xr:uid="{00000000-0005-0000-0000-000015000000}"/>
    <cellStyle name="ЗаголовокСтолбца 2" xfId="24" xr:uid="{00000000-0005-0000-0000-000016000000}"/>
    <cellStyle name="ЗаголовокСтолбца 3" xfId="25" xr:uid="{00000000-0005-0000-0000-000017000000}"/>
    <cellStyle name="Защитный" xfId="26" xr:uid="{00000000-0005-0000-0000-000018000000}"/>
    <cellStyle name="Защитный 2" xfId="27" xr:uid="{00000000-0005-0000-0000-000019000000}"/>
    <cellStyle name="Значение" xfId="28" xr:uid="{00000000-0005-0000-0000-00001A000000}"/>
    <cellStyle name="Значение 2" xfId="29" xr:uid="{00000000-0005-0000-0000-00001B000000}"/>
    <cellStyle name="Значение 3" xfId="30" xr:uid="{00000000-0005-0000-0000-00001C000000}"/>
    <cellStyle name="Мои наименования показателей" xfId="34" xr:uid="{00000000-0005-0000-0000-000020000000}"/>
    <cellStyle name="Мои наименования показателей 2" xfId="35" xr:uid="{00000000-0005-0000-0000-000021000000}"/>
    <cellStyle name="Мой заголовок" xfId="31" xr:uid="{00000000-0005-0000-0000-00001D000000}"/>
    <cellStyle name="Мой заголовок листа" xfId="32" xr:uid="{00000000-0005-0000-0000-00001E000000}"/>
    <cellStyle name="Мой заголовок листа 2" xfId="33" xr:uid="{00000000-0005-0000-0000-00001F000000}"/>
    <cellStyle name="Обычный" xfId="0" builtinId="0"/>
    <cellStyle name="Обычный 10" xfId="1" xr:uid="{00000000-0005-0000-0000-000023000000}"/>
    <cellStyle name="Обычный 10 2" xfId="36" xr:uid="{00000000-0005-0000-0000-000024000000}"/>
    <cellStyle name="Обычный 10 3" xfId="37" xr:uid="{00000000-0005-0000-0000-000025000000}"/>
    <cellStyle name="Обычный 11" xfId="38" xr:uid="{00000000-0005-0000-0000-000026000000}"/>
    <cellStyle name="Обычный 11 2" xfId="39" xr:uid="{00000000-0005-0000-0000-000027000000}"/>
    <cellStyle name="Обычный 12" xfId="40" xr:uid="{00000000-0005-0000-0000-000028000000}"/>
    <cellStyle name="Обычный 12 2" xfId="41" xr:uid="{00000000-0005-0000-0000-000029000000}"/>
    <cellStyle name="Обычный 13" xfId="42" xr:uid="{00000000-0005-0000-0000-00002A000000}"/>
    <cellStyle name="Обычный 13 2" xfId="43" xr:uid="{00000000-0005-0000-0000-00002B000000}"/>
    <cellStyle name="Обычный 14" xfId="44" xr:uid="{00000000-0005-0000-0000-00002C000000}"/>
    <cellStyle name="Обычный 14 2" xfId="45" xr:uid="{00000000-0005-0000-0000-00002D000000}"/>
    <cellStyle name="Обычный 15" xfId="46" xr:uid="{00000000-0005-0000-0000-00002E000000}"/>
    <cellStyle name="Обычный 15 2" xfId="47" xr:uid="{00000000-0005-0000-0000-00002F000000}"/>
    <cellStyle name="Обычный 16" xfId="48" xr:uid="{00000000-0005-0000-0000-000030000000}"/>
    <cellStyle name="Обычный 16 2" xfId="49" xr:uid="{00000000-0005-0000-0000-000031000000}"/>
    <cellStyle name="Обычный 17" xfId="50" xr:uid="{00000000-0005-0000-0000-000032000000}"/>
    <cellStyle name="Обычный 17 2" xfId="51" xr:uid="{00000000-0005-0000-0000-000033000000}"/>
    <cellStyle name="Обычный 18" xfId="52" xr:uid="{00000000-0005-0000-0000-000034000000}"/>
    <cellStyle name="Обычный 19" xfId="53" xr:uid="{00000000-0005-0000-0000-000035000000}"/>
    <cellStyle name="Обычный 2" xfId="54" xr:uid="{00000000-0005-0000-0000-000036000000}"/>
    <cellStyle name="Обычный 2 10" xfId="55" xr:uid="{00000000-0005-0000-0000-000037000000}"/>
    <cellStyle name="Обычный 2 10 2" xfId="56" xr:uid="{00000000-0005-0000-0000-000038000000}"/>
    <cellStyle name="Обычный 2 10 3" xfId="57" xr:uid="{00000000-0005-0000-0000-000039000000}"/>
    <cellStyle name="Обычный 2 11" xfId="58" xr:uid="{00000000-0005-0000-0000-00003A000000}"/>
    <cellStyle name="Обычный 2 11 2" xfId="59" xr:uid="{00000000-0005-0000-0000-00003B000000}"/>
    <cellStyle name="Обычный 2 11 3" xfId="60" xr:uid="{00000000-0005-0000-0000-00003C000000}"/>
    <cellStyle name="Обычный 2 12" xfId="61" xr:uid="{00000000-0005-0000-0000-00003D000000}"/>
    <cellStyle name="Обычный 2 12 2" xfId="62" xr:uid="{00000000-0005-0000-0000-00003E000000}"/>
    <cellStyle name="Обычный 2 12 3" xfId="63" xr:uid="{00000000-0005-0000-0000-00003F000000}"/>
    <cellStyle name="Обычный 2 13" xfId="64" xr:uid="{00000000-0005-0000-0000-000040000000}"/>
    <cellStyle name="Обычный 2 13 2" xfId="65" xr:uid="{00000000-0005-0000-0000-000041000000}"/>
    <cellStyle name="Обычный 2 13 3" xfId="66" xr:uid="{00000000-0005-0000-0000-000042000000}"/>
    <cellStyle name="Обычный 2 14" xfId="67" xr:uid="{00000000-0005-0000-0000-000043000000}"/>
    <cellStyle name="Обычный 2 14 2" xfId="68" xr:uid="{00000000-0005-0000-0000-000044000000}"/>
    <cellStyle name="Обычный 2 14 3" xfId="69" xr:uid="{00000000-0005-0000-0000-000045000000}"/>
    <cellStyle name="Обычный 2 15" xfId="70" xr:uid="{00000000-0005-0000-0000-000046000000}"/>
    <cellStyle name="Обычный 2 15 2" xfId="71" xr:uid="{00000000-0005-0000-0000-000047000000}"/>
    <cellStyle name="Обычный 2 15 3" xfId="72" xr:uid="{00000000-0005-0000-0000-000048000000}"/>
    <cellStyle name="Обычный 2 16" xfId="73" xr:uid="{00000000-0005-0000-0000-000049000000}"/>
    <cellStyle name="Обычный 2 16 2" xfId="74" xr:uid="{00000000-0005-0000-0000-00004A000000}"/>
    <cellStyle name="Обычный 2 16 3" xfId="75" xr:uid="{00000000-0005-0000-0000-00004B000000}"/>
    <cellStyle name="Обычный 2 17" xfId="76" xr:uid="{00000000-0005-0000-0000-00004C000000}"/>
    <cellStyle name="Обычный 2 17 2" xfId="77" xr:uid="{00000000-0005-0000-0000-00004D000000}"/>
    <cellStyle name="Обычный 2 17 3" xfId="78" xr:uid="{00000000-0005-0000-0000-00004E000000}"/>
    <cellStyle name="Обычный 2 18" xfId="79" xr:uid="{00000000-0005-0000-0000-00004F000000}"/>
    <cellStyle name="Обычный 2 18 2" xfId="80" xr:uid="{00000000-0005-0000-0000-000050000000}"/>
    <cellStyle name="Обычный 2 18 3" xfId="81" xr:uid="{00000000-0005-0000-0000-000051000000}"/>
    <cellStyle name="Обычный 2 19" xfId="82" xr:uid="{00000000-0005-0000-0000-000052000000}"/>
    <cellStyle name="Обычный 2 19 2" xfId="83" xr:uid="{00000000-0005-0000-0000-000053000000}"/>
    <cellStyle name="Обычный 2 19 3" xfId="84" xr:uid="{00000000-0005-0000-0000-000054000000}"/>
    <cellStyle name="Обычный 2 2" xfId="85" xr:uid="{00000000-0005-0000-0000-000055000000}"/>
    <cellStyle name="Обычный 2 2 2" xfId="86" xr:uid="{00000000-0005-0000-0000-000056000000}"/>
    <cellStyle name="Обычный 2 2 3" xfId="87" xr:uid="{00000000-0005-0000-0000-000057000000}"/>
    <cellStyle name="Обычный 2 20" xfId="88" xr:uid="{00000000-0005-0000-0000-000058000000}"/>
    <cellStyle name="Обычный 2 20 2" xfId="89" xr:uid="{00000000-0005-0000-0000-000059000000}"/>
    <cellStyle name="Обычный 2 20 3" xfId="90" xr:uid="{00000000-0005-0000-0000-00005A000000}"/>
    <cellStyle name="Обычный 2 21" xfId="91" xr:uid="{00000000-0005-0000-0000-00005B000000}"/>
    <cellStyle name="Обычный 2 21 2" xfId="92" xr:uid="{00000000-0005-0000-0000-00005C000000}"/>
    <cellStyle name="Обычный 2 21 3" xfId="93" xr:uid="{00000000-0005-0000-0000-00005D000000}"/>
    <cellStyle name="Обычный 2 22" xfId="94" xr:uid="{00000000-0005-0000-0000-00005E000000}"/>
    <cellStyle name="Обычный 2 22 2" xfId="95" xr:uid="{00000000-0005-0000-0000-00005F000000}"/>
    <cellStyle name="Обычный 2 22 3" xfId="96" xr:uid="{00000000-0005-0000-0000-000060000000}"/>
    <cellStyle name="Обычный 2 23" xfId="97" xr:uid="{00000000-0005-0000-0000-000061000000}"/>
    <cellStyle name="Обычный 2 23 2" xfId="98" xr:uid="{00000000-0005-0000-0000-000062000000}"/>
    <cellStyle name="Обычный 2 23 3" xfId="99" xr:uid="{00000000-0005-0000-0000-000063000000}"/>
    <cellStyle name="Обычный 2 24" xfId="100" xr:uid="{00000000-0005-0000-0000-000064000000}"/>
    <cellStyle name="Обычный 2 24 2" xfId="101" xr:uid="{00000000-0005-0000-0000-000065000000}"/>
    <cellStyle name="Обычный 2 24 3" xfId="102" xr:uid="{00000000-0005-0000-0000-000066000000}"/>
    <cellStyle name="Обычный 2 25" xfId="103" xr:uid="{00000000-0005-0000-0000-000067000000}"/>
    <cellStyle name="Обычный 2 25 2" xfId="104" xr:uid="{00000000-0005-0000-0000-000068000000}"/>
    <cellStyle name="Обычный 2 25 3" xfId="105" xr:uid="{00000000-0005-0000-0000-000069000000}"/>
    <cellStyle name="Обычный 2 26" xfId="106" xr:uid="{00000000-0005-0000-0000-00006A000000}"/>
    <cellStyle name="Обычный 2 26 2" xfId="107" xr:uid="{00000000-0005-0000-0000-00006B000000}"/>
    <cellStyle name="Обычный 2 26 3" xfId="108" xr:uid="{00000000-0005-0000-0000-00006C000000}"/>
    <cellStyle name="Обычный 2 27" xfId="109" xr:uid="{00000000-0005-0000-0000-00006D000000}"/>
    <cellStyle name="Обычный 2 27 2" xfId="110" xr:uid="{00000000-0005-0000-0000-00006E000000}"/>
    <cellStyle name="Обычный 2 27 3" xfId="111" xr:uid="{00000000-0005-0000-0000-00006F000000}"/>
    <cellStyle name="Обычный 2 28" xfId="112" xr:uid="{00000000-0005-0000-0000-000070000000}"/>
    <cellStyle name="Обычный 2 28 2" xfId="113" xr:uid="{00000000-0005-0000-0000-000071000000}"/>
    <cellStyle name="Обычный 2 28 3" xfId="114" xr:uid="{00000000-0005-0000-0000-000072000000}"/>
    <cellStyle name="Обычный 2 29" xfId="115" xr:uid="{00000000-0005-0000-0000-000073000000}"/>
    <cellStyle name="Обычный 2 29 2" xfId="116" xr:uid="{00000000-0005-0000-0000-000074000000}"/>
    <cellStyle name="Обычный 2 29 3" xfId="117" xr:uid="{00000000-0005-0000-0000-000075000000}"/>
    <cellStyle name="Обычный 2 3" xfId="118" xr:uid="{00000000-0005-0000-0000-000076000000}"/>
    <cellStyle name="Обычный 2 3 2" xfId="119" xr:uid="{00000000-0005-0000-0000-000077000000}"/>
    <cellStyle name="Обычный 2 3 3" xfId="120" xr:uid="{00000000-0005-0000-0000-000078000000}"/>
    <cellStyle name="Обычный 2 30" xfId="121" xr:uid="{00000000-0005-0000-0000-000079000000}"/>
    <cellStyle name="Обычный 2 30 2" xfId="122" xr:uid="{00000000-0005-0000-0000-00007A000000}"/>
    <cellStyle name="Обычный 2 30 3" xfId="123" xr:uid="{00000000-0005-0000-0000-00007B000000}"/>
    <cellStyle name="Обычный 2 31" xfId="124" xr:uid="{00000000-0005-0000-0000-00007C000000}"/>
    <cellStyle name="Обычный 2 31 2" xfId="125" xr:uid="{00000000-0005-0000-0000-00007D000000}"/>
    <cellStyle name="Обычный 2 31 3" xfId="126" xr:uid="{00000000-0005-0000-0000-00007E000000}"/>
    <cellStyle name="Обычный 2 32" xfId="127" xr:uid="{00000000-0005-0000-0000-00007F000000}"/>
    <cellStyle name="Обычный 2 32 2" xfId="128" xr:uid="{00000000-0005-0000-0000-000080000000}"/>
    <cellStyle name="Обычный 2 32 3" xfId="129" xr:uid="{00000000-0005-0000-0000-000081000000}"/>
    <cellStyle name="Обычный 2 33" xfId="130" xr:uid="{00000000-0005-0000-0000-000082000000}"/>
    <cellStyle name="Обычный 2 33 2" xfId="131" xr:uid="{00000000-0005-0000-0000-000083000000}"/>
    <cellStyle name="Обычный 2 33 3" xfId="132" xr:uid="{00000000-0005-0000-0000-000084000000}"/>
    <cellStyle name="Обычный 2 34" xfId="133" xr:uid="{00000000-0005-0000-0000-000085000000}"/>
    <cellStyle name="Обычный 2 34 2" xfId="134" xr:uid="{00000000-0005-0000-0000-000086000000}"/>
    <cellStyle name="Обычный 2 34 3" xfId="135" xr:uid="{00000000-0005-0000-0000-000087000000}"/>
    <cellStyle name="Обычный 2 35" xfId="136" xr:uid="{00000000-0005-0000-0000-000088000000}"/>
    <cellStyle name="Обычный 2 35 2" xfId="137" xr:uid="{00000000-0005-0000-0000-000089000000}"/>
    <cellStyle name="Обычный 2 35 3" xfId="138" xr:uid="{00000000-0005-0000-0000-00008A000000}"/>
    <cellStyle name="Обычный 2 36" xfId="139" xr:uid="{00000000-0005-0000-0000-00008B000000}"/>
    <cellStyle name="Обычный 2 36 2" xfId="140" xr:uid="{00000000-0005-0000-0000-00008C000000}"/>
    <cellStyle name="Обычный 2 36 3" xfId="141" xr:uid="{00000000-0005-0000-0000-00008D000000}"/>
    <cellStyle name="Обычный 2 37" xfId="142" xr:uid="{00000000-0005-0000-0000-00008E000000}"/>
    <cellStyle name="Обычный 2 37 2" xfId="143" xr:uid="{00000000-0005-0000-0000-00008F000000}"/>
    <cellStyle name="Обычный 2 37 3" xfId="144" xr:uid="{00000000-0005-0000-0000-000090000000}"/>
    <cellStyle name="Обычный 2 38" xfId="145" xr:uid="{00000000-0005-0000-0000-000091000000}"/>
    <cellStyle name="Обычный 2 38 2" xfId="146" xr:uid="{00000000-0005-0000-0000-000092000000}"/>
    <cellStyle name="Обычный 2 38 3" xfId="147" xr:uid="{00000000-0005-0000-0000-000093000000}"/>
    <cellStyle name="Обычный 2 39" xfId="148" xr:uid="{00000000-0005-0000-0000-000094000000}"/>
    <cellStyle name="Обычный 2 39 2" xfId="149" xr:uid="{00000000-0005-0000-0000-000095000000}"/>
    <cellStyle name="Обычный 2 39 3" xfId="150" xr:uid="{00000000-0005-0000-0000-000096000000}"/>
    <cellStyle name="Обычный 2 4" xfId="151" xr:uid="{00000000-0005-0000-0000-000097000000}"/>
    <cellStyle name="Обычный 2 4 2" xfId="152" xr:uid="{00000000-0005-0000-0000-000098000000}"/>
    <cellStyle name="Обычный 2 4 3" xfId="153" xr:uid="{00000000-0005-0000-0000-000099000000}"/>
    <cellStyle name="Обычный 2 40" xfId="154" xr:uid="{00000000-0005-0000-0000-00009A000000}"/>
    <cellStyle name="Обычный 2 40 2" xfId="155" xr:uid="{00000000-0005-0000-0000-00009B000000}"/>
    <cellStyle name="Обычный 2 40 3" xfId="156" xr:uid="{00000000-0005-0000-0000-00009C000000}"/>
    <cellStyle name="Обычный 2 41" xfId="157" xr:uid="{00000000-0005-0000-0000-00009D000000}"/>
    <cellStyle name="Обычный 2 41 2" xfId="158" xr:uid="{00000000-0005-0000-0000-00009E000000}"/>
    <cellStyle name="Обычный 2 41 3" xfId="159" xr:uid="{00000000-0005-0000-0000-00009F000000}"/>
    <cellStyle name="Обычный 2 42" xfId="160" xr:uid="{00000000-0005-0000-0000-0000A0000000}"/>
    <cellStyle name="Обычный 2 42 2" xfId="161" xr:uid="{00000000-0005-0000-0000-0000A1000000}"/>
    <cellStyle name="Обычный 2 42 3" xfId="162" xr:uid="{00000000-0005-0000-0000-0000A2000000}"/>
    <cellStyle name="Обычный 2 43" xfId="163" xr:uid="{00000000-0005-0000-0000-0000A3000000}"/>
    <cellStyle name="Обычный 2 43 2" xfId="164" xr:uid="{00000000-0005-0000-0000-0000A4000000}"/>
    <cellStyle name="Обычный 2 43 3" xfId="165" xr:uid="{00000000-0005-0000-0000-0000A5000000}"/>
    <cellStyle name="Обычный 2 44" xfId="166" xr:uid="{00000000-0005-0000-0000-0000A6000000}"/>
    <cellStyle name="Обычный 2 44 2" xfId="167" xr:uid="{00000000-0005-0000-0000-0000A7000000}"/>
    <cellStyle name="Обычный 2 44 3" xfId="168" xr:uid="{00000000-0005-0000-0000-0000A8000000}"/>
    <cellStyle name="Обычный 2 45" xfId="169" xr:uid="{00000000-0005-0000-0000-0000A9000000}"/>
    <cellStyle name="Обычный 2 45 2" xfId="170" xr:uid="{00000000-0005-0000-0000-0000AA000000}"/>
    <cellStyle name="Обычный 2 45 3" xfId="171" xr:uid="{00000000-0005-0000-0000-0000AB000000}"/>
    <cellStyle name="Обычный 2 46" xfId="172" xr:uid="{00000000-0005-0000-0000-0000AC000000}"/>
    <cellStyle name="Обычный 2 46 2" xfId="173" xr:uid="{00000000-0005-0000-0000-0000AD000000}"/>
    <cellStyle name="Обычный 2 46 3" xfId="174" xr:uid="{00000000-0005-0000-0000-0000AE000000}"/>
    <cellStyle name="Обычный 2 47" xfId="175" xr:uid="{00000000-0005-0000-0000-0000AF000000}"/>
    <cellStyle name="Обычный 2 47 2" xfId="176" xr:uid="{00000000-0005-0000-0000-0000B0000000}"/>
    <cellStyle name="Обычный 2 47 3" xfId="177" xr:uid="{00000000-0005-0000-0000-0000B1000000}"/>
    <cellStyle name="Обычный 2 48" xfId="178" xr:uid="{00000000-0005-0000-0000-0000B2000000}"/>
    <cellStyle name="Обычный 2 48 2" xfId="179" xr:uid="{00000000-0005-0000-0000-0000B3000000}"/>
    <cellStyle name="Обычный 2 48 3" xfId="180" xr:uid="{00000000-0005-0000-0000-0000B4000000}"/>
    <cellStyle name="Обычный 2 49" xfId="181" xr:uid="{00000000-0005-0000-0000-0000B5000000}"/>
    <cellStyle name="Обычный 2 49 2" xfId="182" xr:uid="{00000000-0005-0000-0000-0000B6000000}"/>
    <cellStyle name="Обычный 2 49 3" xfId="183" xr:uid="{00000000-0005-0000-0000-0000B7000000}"/>
    <cellStyle name="Обычный 2 5" xfId="184" xr:uid="{00000000-0005-0000-0000-0000B8000000}"/>
    <cellStyle name="Обычный 2 5 2" xfId="185" xr:uid="{00000000-0005-0000-0000-0000B9000000}"/>
    <cellStyle name="Обычный 2 5 3" xfId="186" xr:uid="{00000000-0005-0000-0000-0000BA000000}"/>
    <cellStyle name="Обычный 2 50" xfId="187" xr:uid="{00000000-0005-0000-0000-0000BB000000}"/>
    <cellStyle name="Обычный 2 51" xfId="188" xr:uid="{00000000-0005-0000-0000-0000BC000000}"/>
    <cellStyle name="Обычный 2 6" xfId="189" xr:uid="{00000000-0005-0000-0000-0000BD000000}"/>
    <cellStyle name="Обычный 2 6 2" xfId="190" xr:uid="{00000000-0005-0000-0000-0000BE000000}"/>
    <cellStyle name="Обычный 2 6 3" xfId="191" xr:uid="{00000000-0005-0000-0000-0000BF000000}"/>
    <cellStyle name="Обычный 2 7" xfId="192" xr:uid="{00000000-0005-0000-0000-0000C0000000}"/>
    <cellStyle name="Обычный 2 7 2" xfId="193" xr:uid="{00000000-0005-0000-0000-0000C1000000}"/>
    <cellStyle name="Обычный 2 7 3" xfId="194" xr:uid="{00000000-0005-0000-0000-0000C2000000}"/>
    <cellStyle name="Обычный 2 8" xfId="195" xr:uid="{00000000-0005-0000-0000-0000C3000000}"/>
    <cellStyle name="Обычный 2 8 2" xfId="196" xr:uid="{00000000-0005-0000-0000-0000C4000000}"/>
    <cellStyle name="Обычный 2 8 3" xfId="197" xr:uid="{00000000-0005-0000-0000-0000C5000000}"/>
    <cellStyle name="Обычный 2 9" xfId="198" xr:uid="{00000000-0005-0000-0000-0000C6000000}"/>
    <cellStyle name="Обычный 2 9 2" xfId="199" xr:uid="{00000000-0005-0000-0000-0000C7000000}"/>
    <cellStyle name="Обычный 2 9 3" xfId="200" xr:uid="{00000000-0005-0000-0000-0000C8000000}"/>
    <cellStyle name="Обычный 2_комб.2013" xfId="201" xr:uid="{00000000-0005-0000-0000-0000C9000000}"/>
    <cellStyle name="Обычный 20" xfId="202" xr:uid="{00000000-0005-0000-0000-0000CA000000}"/>
    <cellStyle name="Обычный 21" xfId="203" xr:uid="{00000000-0005-0000-0000-0000CB000000}"/>
    <cellStyle name="Обычный 22" xfId="204" xr:uid="{00000000-0005-0000-0000-0000CC000000}"/>
    <cellStyle name="Обычный 23" xfId="205" xr:uid="{00000000-0005-0000-0000-0000CD000000}"/>
    <cellStyle name="Обычный 24" xfId="206" xr:uid="{00000000-0005-0000-0000-0000CE000000}"/>
    <cellStyle name="Обычный 25" xfId="207" xr:uid="{00000000-0005-0000-0000-0000CF000000}"/>
    <cellStyle name="Обычный 26" xfId="208" xr:uid="{00000000-0005-0000-0000-0000D0000000}"/>
    <cellStyle name="Обычный 26 2" xfId="209" xr:uid="{00000000-0005-0000-0000-0000D1000000}"/>
    <cellStyle name="Обычный 27" xfId="210" xr:uid="{00000000-0005-0000-0000-0000D2000000}"/>
    <cellStyle name="Обычный 28" xfId="211" xr:uid="{00000000-0005-0000-0000-0000D3000000}"/>
    <cellStyle name="Обычный 29" xfId="212" xr:uid="{00000000-0005-0000-0000-0000D4000000}"/>
    <cellStyle name="Обычный 3" xfId="213" xr:uid="{00000000-0005-0000-0000-0000D5000000}"/>
    <cellStyle name="Обычный 3 2" xfId="214" xr:uid="{00000000-0005-0000-0000-0000D6000000}"/>
    <cellStyle name="Обычный 3 3" xfId="215" xr:uid="{00000000-0005-0000-0000-0000D7000000}"/>
    <cellStyle name="Обычный 30" xfId="216" xr:uid="{00000000-0005-0000-0000-0000D8000000}"/>
    <cellStyle name="Обычный 31" xfId="217" xr:uid="{00000000-0005-0000-0000-0000D9000000}"/>
    <cellStyle name="Обычный 32" xfId="218" xr:uid="{00000000-0005-0000-0000-0000DA000000}"/>
    <cellStyle name="Обычный 33" xfId="219" xr:uid="{00000000-0005-0000-0000-0000DB000000}"/>
    <cellStyle name="Обычный 34" xfId="220" xr:uid="{00000000-0005-0000-0000-0000DC000000}"/>
    <cellStyle name="Обычный 35" xfId="221" xr:uid="{00000000-0005-0000-0000-0000DD000000}"/>
    <cellStyle name="Обычный 36" xfId="222" xr:uid="{00000000-0005-0000-0000-0000DE000000}"/>
    <cellStyle name="Обычный 37" xfId="223" xr:uid="{00000000-0005-0000-0000-0000DF000000}"/>
    <cellStyle name="Обычный 38" xfId="224" xr:uid="{00000000-0005-0000-0000-0000E0000000}"/>
    <cellStyle name="Обычный 39" xfId="225" xr:uid="{00000000-0005-0000-0000-0000E1000000}"/>
    <cellStyle name="Обычный 4" xfId="226" xr:uid="{00000000-0005-0000-0000-0000E2000000}"/>
    <cellStyle name="Обычный 4 10" xfId="227" xr:uid="{00000000-0005-0000-0000-0000E3000000}"/>
    <cellStyle name="Обычный 4 2" xfId="228" xr:uid="{00000000-0005-0000-0000-0000E4000000}"/>
    <cellStyle name="Обычный 40" xfId="229" xr:uid="{00000000-0005-0000-0000-0000E5000000}"/>
    <cellStyle name="Обычный 41" xfId="230" xr:uid="{00000000-0005-0000-0000-0000E6000000}"/>
    <cellStyle name="Обычный 41 2" xfId="231" xr:uid="{00000000-0005-0000-0000-0000E7000000}"/>
    <cellStyle name="Обычный 42" xfId="232" xr:uid="{00000000-0005-0000-0000-0000E8000000}"/>
    <cellStyle name="Обычный 43" xfId="233" xr:uid="{00000000-0005-0000-0000-0000E9000000}"/>
    <cellStyle name="Обычный 44" xfId="234" xr:uid="{00000000-0005-0000-0000-0000EA000000}"/>
    <cellStyle name="Обычный 45" xfId="235" xr:uid="{00000000-0005-0000-0000-0000EB000000}"/>
    <cellStyle name="Обычный 46" xfId="236" xr:uid="{00000000-0005-0000-0000-0000EC000000}"/>
    <cellStyle name="Обычный 47" xfId="237" xr:uid="{00000000-0005-0000-0000-0000ED000000}"/>
    <cellStyle name="Обычный 48" xfId="238" xr:uid="{00000000-0005-0000-0000-0000EE000000}"/>
    <cellStyle name="Обычный 49" xfId="239" xr:uid="{00000000-0005-0000-0000-0000EF000000}"/>
    <cellStyle name="Обычный 5" xfId="240" xr:uid="{00000000-0005-0000-0000-0000F0000000}"/>
    <cellStyle name="Обычный 5 2" xfId="241" xr:uid="{00000000-0005-0000-0000-0000F1000000}"/>
    <cellStyle name="Обычный 50" xfId="242" xr:uid="{00000000-0005-0000-0000-0000F2000000}"/>
    <cellStyle name="Обычный 51" xfId="243" xr:uid="{00000000-0005-0000-0000-0000F3000000}"/>
    <cellStyle name="Обычный 51 2" xfId="244" xr:uid="{00000000-0005-0000-0000-0000F4000000}"/>
    <cellStyle name="Обычный 52" xfId="245" xr:uid="{00000000-0005-0000-0000-0000F5000000}"/>
    <cellStyle name="Обычный 53" xfId="246" xr:uid="{00000000-0005-0000-0000-0000F6000000}"/>
    <cellStyle name="Обычный 54" xfId="247" xr:uid="{00000000-0005-0000-0000-0000F7000000}"/>
    <cellStyle name="Обычный 55" xfId="248" xr:uid="{00000000-0005-0000-0000-0000F8000000}"/>
    <cellStyle name="Обычный 56" xfId="249" xr:uid="{00000000-0005-0000-0000-0000F9000000}"/>
    <cellStyle name="Обычный 57" xfId="250" xr:uid="{00000000-0005-0000-0000-0000FA000000}"/>
    <cellStyle name="Обычный 58" xfId="251" xr:uid="{00000000-0005-0000-0000-0000FB000000}"/>
    <cellStyle name="Обычный 59" xfId="252" xr:uid="{00000000-0005-0000-0000-0000FC000000}"/>
    <cellStyle name="Обычный 6" xfId="253" xr:uid="{00000000-0005-0000-0000-0000FD000000}"/>
    <cellStyle name="Обычный 6 2" xfId="254" xr:uid="{00000000-0005-0000-0000-0000FE000000}"/>
    <cellStyle name="Обычный 60" xfId="255" xr:uid="{00000000-0005-0000-0000-0000FF000000}"/>
    <cellStyle name="Обычный 61" xfId="256" xr:uid="{00000000-0005-0000-0000-000000010000}"/>
    <cellStyle name="Обычный 62" xfId="257" xr:uid="{00000000-0005-0000-0000-000001010000}"/>
    <cellStyle name="Обычный 63" xfId="258" xr:uid="{00000000-0005-0000-0000-000002010000}"/>
    <cellStyle name="Обычный 64" xfId="259" xr:uid="{00000000-0005-0000-0000-000003010000}"/>
    <cellStyle name="Обычный 65" xfId="260" xr:uid="{00000000-0005-0000-0000-000004010000}"/>
    <cellStyle name="Обычный 66" xfId="261" xr:uid="{00000000-0005-0000-0000-000005010000}"/>
    <cellStyle name="Обычный 7" xfId="262" xr:uid="{00000000-0005-0000-0000-000006010000}"/>
    <cellStyle name="Обычный 7 2" xfId="263" xr:uid="{00000000-0005-0000-0000-000007010000}"/>
    <cellStyle name="Обычный 8" xfId="264" xr:uid="{00000000-0005-0000-0000-000008010000}"/>
    <cellStyle name="Обычный 8 2" xfId="265" xr:uid="{00000000-0005-0000-0000-000009010000}"/>
    <cellStyle name="Обычный 9" xfId="266" xr:uid="{00000000-0005-0000-0000-00000A010000}"/>
    <cellStyle name="Обычный 9 2" xfId="267" xr:uid="{00000000-0005-0000-0000-00000B010000}"/>
    <cellStyle name="Поле ввода" xfId="268" xr:uid="{00000000-0005-0000-0000-00000C010000}"/>
    <cellStyle name="Поле ввода 2" xfId="269" xr:uid="{00000000-0005-0000-0000-00000D010000}"/>
    <cellStyle name="Процентный 10" xfId="270" xr:uid="{00000000-0005-0000-0000-00000E010000}"/>
    <cellStyle name="Процентный 2" xfId="271" xr:uid="{00000000-0005-0000-0000-00000F010000}"/>
    <cellStyle name="Процентный 2 2" xfId="272" xr:uid="{00000000-0005-0000-0000-000010010000}"/>
    <cellStyle name="Процентный 2 3" xfId="273" xr:uid="{00000000-0005-0000-0000-000011010000}"/>
    <cellStyle name="Процентный 3" xfId="274" xr:uid="{00000000-0005-0000-0000-000012010000}"/>
    <cellStyle name="Процентный 3 2" xfId="275" xr:uid="{00000000-0005-0000-0000-000013010000}"/>
    <cellStyle name="Процентный 4" xfId="276" xr:uid="{00000000-0005-0000-0000-000014010000}"/>
    <cellStyle name="Стиль 1" xfId="277" xr:uid="{00000000-0005-0000-0000-000015010000}"/>
    <cellStyle name="Текстовый" xfId="278" xr:uid="{00000000-0005-0000-0000-000016010000}"/>
    <cellStyle name="Текстовый 2" xfId="279" xr:uid="{00000000-0005-0000-0000-000017010000}"/>
    <cellStyle name="Тысячи [0]_3Com" xfId="280" xr:uid="{00000000-0005-0000-0000-000018010000}"/>
    <cellStyle name="Тысячи_3Com" xfId="281" xr:uid="{00000000-0005-0000-0000-000019010000}"/>
    <cellStyle name="Финансовый 2" xfId="282" xr:uid="{00000000-0005-0000-0000-00001A010000}"/>
    <cellStyle name="Финансовый 2 2" xfId="283" xr:uid="{00000000-0005-0000-0000-00001B010000}"/>
    <cellStyle name="Финансовый 3" xfId="284" xr:uid="{00000000-0005-0000-0000-00001C010000}"/>
    <cellStyle name="Финансовый 4" xfId="285" xr:uid="{00000000-0005-0000-0000-00001D010000}"/>
    <cellStyle name="Формула" xfId="286" xr:uid="{00000000-0005-0000-0000-00001E010000}"/>
    <cellStyle name="Формула 2" xfId="287" xr:uid="{00000000-0005-0000-0000-00001F010000}"/>
    <cellStyle name="Формула 3" xfId="288" xr:uid="{00000000-0005-0000-0000-000020010000}"/>
    <cellStyle name="ФормулаВБ" xfId="289" xr:uid="{00000000-0005-0000-0000-000021010000}"/>
    <cellStyle name="ФормулаВБ 2" xfId="290" xr:uid="{00000000-0005-0000-0000-000022010000}"/>
    <cellStyle name="ФормулаНаКонтроль" xfId="291" xr:uid="{00000000-0005-0000-0000-000023010000}"/>
    <cellStyle name="ФормулаНаКонтроль 2" xfId="292" xr:uid="{00000000-0005-0000-0000-00002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97"/>
  <sheetViews>
    <sheetView view="pageBreakPreview" topLeftCell="A68" zoomScaleNormal="100" zoomScaleSheetLayoutView="100" workbookViewId="0">
      <selection activeCell="A97" sqref="A97:XFD97"/>
    </sheetView>
  </sheetViews>
  <sheetFormatPr defaultRowHeight="11.25" x14ac:dyDescent="0.2"/>
  <cols>
    <col min="1" max="1" width="7.83203125" style="1" customWidth="1"/>
    <col min="2" max="2" width="75" style="1" customWidth="1"/>
    <col min="3" max="3" width="11.83203125" style="1" customWidth="1"/>
    <col min="4" max="4" width="14.33203125" style="1" customWidth="1"/>
    <col min="5" max="5" width="19" style="1" customWidth="1"/>
    <col min="6" max="6" width="16.6640625" style="1" customWidth="1"/>
    <col min="7" max="16384" width="9.33203125" style="1"/>
  </cols>
  <sheetData>
    <row r="1" spans="1:6" ht="36.75" customHeight="1" x14ac:dyDescent="0.2">
      <c r="A1" s="94" t="s">
        <v>0</v>
      </c>
      <c r="B1" s="94"/>
      <c r="C1" s="94"/>
      <c r="D1" s="94"/>
      <c r="E1" s="94"/>
      <c r="F1" s="94"/>
    </row>
    <row r="2" spans="1:6" ht="15" hidden="1" customHeight="1" x14ac:dyDescent="0.2">
      <c r="D2" s="2"/>
      <c r="E2" s="3"/>
    </row>
    <row r="3" spans="1:6" ht="38.25" hidden="1" customHeight="1" x14ac:dyDescent="0.2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</row>
    <row r="4" spans="1:6" ht="11.25" hidden="1" customHeight="1" x14ac:dyDescent="0.2">
      <c r="A4" s="6">
        <v>1</v>
      </c>
      <c r="B4" s="7"/>
      <c r="C4" s="8"/>
      <c r="D4" s="9" t="s">
        <v>6</v>
      </c>
      <c r="E4" s="9" t="s">
        <v>7</v>
      </c>
    </row>
    <row r="5" spans="1:6" ht="11.25" hidden="1" customHeight="1" x14ac:dyDescent="0.2">
      <c r="A5" s="10" t="s">
        <v>8</v>
      </c>
      <c r="B5" s="11"/>
      <c r="C5" s="11"/>
      <c r="D5" s="9"/>
      <c r="E5" s="9" t="s">
        <v>9</v>
      </c>
    </row>
    <row r="6" spans="1:6" ht="11.25" hidden="1" customHeight="1" x14ac:dyDescent="0.2">
      <c r="A6" s="12"/>
      <c r="B6" s="13" t="s">
        <v>10</v>
      </c>
      <c r="C6" s="14" t="s">
        <v>11</v>
      </c>
      <c r="D6" s="15">
        <v>6.7000000000000004E-2</v>
      </c>
      <c r="E6" s="15">
        <v>6.7000000000000004E-2</v>
      </c>
    </row>
    <row r="7" spans="1:6" ht="11.25" hidden="1" customHeight="1" x14ac:dyDescent="0.2">
      <c r="A7" s="12"/>
      <c r="B7" s="16" t="s">
        <v>12</v>
      </c>
      <c r="C7" s="14" t="s">
        <v>11</v>
      </c>
      <c r="D7" s="17">
        <v>0.01</v>
      </c>
      <c r="E7" s="17">
        <v>0.01</v>
      </c>
    </row>
    <row r="8" spans="1:6" ht="11.25" hidden="1" customHeight="1" x14ac:dyDescent="0.2">
      <c r="A8" s="12"/>
      <c r="B8" s="13" t="s">
        <v>13</v>
      </c>
      <c r="C8" s="14" t="s">
        <v>14</v>
      </c>
      <c r="D8" s="18">
        <v>14182.9</v>
      </c>
      <c r="E8" s="18">
        <v>14182.9</v>
      </c>
    </row>
    <row r="9" spans="1:6" ht="11.25" hidden="1" customHeight="1" x14ac:dyDescent="0.2">
      <c r="A9" s="12"/>
      <c r="B9" s="13" t="s">
        <v>15</v>
      </c>
      <c r="C9" s="14" t="s">
        <v>11</v>
      </c>
      <c r="D9" s="19"/>
      <c r="E9" s="19"/>
    </row>
    <row r="10" spans="1:6" ht="11.25" hidden="1" customHeight="1" x14ac:dyDescent="0.2">
      <c r="A10" s="12"/>
      <c r="B10" s="16" t="s">
        <v>16</v>
      </c>
      <c r="C10" s="14"/>
      <c r="D10" s="20">
        <v>0.75</v>
      </c>
      <c r="E10" s="20">
        <v>0.75</v>
      </c>
    </row>
    <row r="11" spans="1:6" ht="11.25" hidden="1" customHeight="1" x14ac:dyDescent="0.2">
      <c r="A11" s="21"/>
      <c r="B11" s="22" t="s">
        <v>17</v>
      </c>
      <c r="C11" s="23"/>
      <c r="D11" s="24">
        <f>(1+D6)*(1-D7)*(1+D9*D10)</f>
        <v>1.05633</v>
      </c>
      <c r="E11" s="24">
        <f>(1+E6)*(1-E7)*(1+E9*E10)</f>
        <v>1.05633</v>
      </c>
    </row>
    <row r="12" spans="1:6" ht="11.25" hidden="1" customHeight="1" x14ac:dyDescent="0.2">
      <c r="A12" s="12"/>
      <c r="B12" s="25"/>
      <c r="C12" s="14"/>
      <c r="D12" s="26"/>
      <c r="E12" s="26"/>
    </row>
    <row r="13" spans="1:6" ht="45.75" customHeight="1" x14ac:dyDescent="0.2">
      <c r="A13" s="95" t="s">
        <v>18</v>
      </c>
      <c r="B13" s="96"/>
      <c r="C13" s="96"/>
      <c r="D13" s="27" t="s">
        <v>19</v>
      </c>
      <c r="E13" s="27" t="s">
        <v>20</v>
      </c>
      <c r="F13" s="28" t="s">
        <v>21</v>
      </c>
    </row>
    <row r="14" spans="1:6" ht="12.75" x14ac:dyDescent="0.2">
      <c r="A14" s="29" t="s">
        <v>22</v>
      </c>
      <c r="B14" s="30" t="s">
        <v>23</v>
      </c>
      <c r="C14" s="30" t="s">
        <v>24</v>
      </c>
      <c r="D14" s="31">
        <v>39502.189767835946</v>
      </c>
      <c r="E14" s="31">
        <v>31767.729767835943</v>
      </c>
      <c r="F14" s="31">
        <v>7734.46</v>
      </c>
    </row>
    <row r="15" spans="1:6" ht="12.75" hidden="1" customHeight="1" x14ac:dyDescent="0.2">
      <c r="A15" s="29"/>
      <c r="B15" s="32" t="s">
        <v>25</v>
      </c>
      <c r="C15" s="32" t="s">
        <v>24</v>
      </c>
      <c r="D15" s="33">
        <v>0</v>
      </c>
      <c r="E15" s="33"/>
      <c r="F15" s="33"/>
    </row>
    <row r="16" spans="1:6" ht="12.75" hidden="1" customHeight="1" x14ac:dyDescent="0.2">
      <c r="A16" s="29"/>
      <c r="B16" s="32" t="s">
        <v>26</v>
      </c>
      <c r="C16" s="32" t="s">
        <v>24</v>
      </c>
      <c r="D16" s="33">
        <v>0</v>
      </c>
      <c r="E16" s="33"/>
      <c r="F16" s="33"/>
    </row>
    <row r="17" spans="1:6" ht="12.75" x14ac:dyDescent="0.2">
      <c r="A17" s="29"/>
      <c r="B17" s="32" t="s">
        <v>27</v>
      </c>
      <c r="C17" s="32" t="s">
        <v>24</v>
      </c>
      <c r="D17" s="33">
        <v>1267.7242125977837</v>
      </c>
      <c r="E17" s="33">
        <v>657.27421259778362</v>
      </c>
      <c r="F17" s="33">
        <v>610.45000000000005</v>
      </c>
    </row>
    <row r="18" spans="1:6" ht="12.75" x14ac:dyDescent="0.2">
      <c r="A18" s="29"/>
      <c r="B18" s="32" t="s">
        <v>28</v>
      </c>
      <c r="C18" s="32" t="s">
        <v>24</v>
      </c>
      <c r="D18" s="33">
        <v>397.42732565043463</v>
      </c>
      <c r="E18" s="33">
        <v>305.12732565043461</v>
      </c>
      <c r="F18" s="33">
        <v>92.3</v>
      </c>
    </row>
    <row r="19" spans="1:6" ht="12.75" hidden="1" customHeight="1" x14ac:dyDescent="0.2">
      <c r="A19" s="29"/>
      <c r="B19" s="32" t="s">
        <v>29</v>
      </c>
      <c r="C19" s="32" t="s">
        <v>24</v>
      </c>
      <c r="D19" s="33">
        <v>0</v>
      </c>
      <c r="E19" s="33">
        <v>0</v>
      </c>
      <c r="F19" s="33">
        <v>0</v>
      </c>
    </row>
    <row r="20" spans="1:6" ht="12.75" hidden="1" customHeight="1" x14ac:dyDescent="0.2">
      <c r="A20" s="29"/>
      <c r="B20" s="32" t="s">
        <v>30</v>
      </c>
      <c r="C20" s="32" t="s">
        <v>24</v>
      </c>
      <c r="D20" s="33">
        <v>0</v>
      </c>
      <c r="E20" s="33">
        <v>0</v>
      </c>
      <c r="F20" s="33">
        <v>0</v>
      </c>
    </row>
    <row r="21" spans="1:6" ht="12.75" x14ac:dyDescent="0.2">
      <c r="A21" s="29"/>
      <c r="B21" s="32" t="s">
        <v>31</v>
      </c>
      <c r="C21" s="32" t="s">
        <v>24</v>
      </c>
      <c r="D21" s="33">
        <v>37837.038229587728</v>
      </c>
      <c r="E21" s="33">
        <v>30805.328229587725</v>
      </c>
      <c r="F21" s="33">
        <v>7031.71</v>
      </c>
    </row>
    <row r="22" spans="1:6" ht="12.75" hidden="1" customHeight="1" x14ac:dyDescent="0.2">
      <c r="A22" s="29"/>
      <c r="B22" s="32" t="s">
        <v>32</v>
      </c>
      <c r="C22" s="32" t="s">
        <v>24</v>
      </c>
      <c r="D22" s="33">
        <v>0</v>
      </c>
      <c r="E22" s="33"/>
      <c r="F22" s="33"/>
    </row>
    <row r="23" spans="1:6" ht="12.75" x14ac:dyDescent="0.2">
      <c r="A23" s="29" t="s">
        <v>33</v>
      </c>
      <c r="B23" s="30" t="s">
        <v>34</v>
      </c>
      <c r="C23" s="30" t="s">
        <v>24</v>
      </c>
      <c r="D23" s="31">
        <v>309793</v>
      </c>
      <c r="E23" s="31">
        <v>202984.02</v>
      </c>
      <c r="F23" s="31">
        <v>106808.98</v>
      </c>
    </row>
    <row r="24" spans="1:6" ht="12.75" x14ac:dyDescent="0.2">
      <c r="A24" s="29"/>
      <c r="B24" s="32" t="s">
        <v>35</v>
      </c>
      <c r="C24" s="32" t="s">
        <v>24</v>
      </c>
      <c r="D24" s="33"/>
      <c r="E24" s="33"/>
      <c r="F24" s="33"/>
    </row>
    <row r="25" spans="1:6" ht="38.25" x14ac:dyDescent="0.2">
      <c r="A25" s="29" t="s">
        <v>36</v>
      </c>
      <c r="B25" s="30" t="s">
        <v>37</v>
      </c>
      <c r="C25" s="30" t="s">
        <v>24</v>
      </c>
      <c r="D25" s="31">
        <v>9476.8360514513606</v>
      </c>
      <c r="E25" s="31">
        <v>6098.5121594513603</v>
      </c>
      <c r="F25" s="31">
        <v>3378.3238919999994</v>
      </c>
    </row>
    <row r="26" spans="1:6" ht="12.75" hidden="1" customHeight="1" x14ac:dyDescent="0.2">
      <c r="A26" s="29"/>
      <c r="B26" s="32" t="s">
        <v>38</v>
      </c>
      <c r="C26" s="32" t="s">
        <v>24</v>
      </c>
      <c r="D26" s="33">
        <v>0</v>
      </c>
      <c r="E26" s="34">
        <v>0</v>
      </c>
      <c r="F26" s="33">
        <v>0</v>
      </c>
    </row>
    <row r="27" spans="1:6" ht="12.75" hidden="1" customHeight="1" x14ac:dyDescent="0.2">
      <c r="A27" s="29"/>
      <c r="B27" s="32" t="s">
        <v>39</v>
      </c>
      <c r="C27" s="32" t="s">
        <v>24</v>
      </c>
      <c r="D27" s="33">
        <v>0</v>
      </c>
      <c r="E27" s="34">
        <v>0</v>
      </c>
      <c r="F27" s="33">
        <v>0</v>
      </c>
    </row>
    <row r="28" spans="1:6" ht="12.75" hidden="1" customHeight="1" x14ac:dyDescent="0.2">
      <c r="A28" s="29"/>
      <c r="B28" s="32" t="s">
        <v>40</v>
      </c>
      <c r="C28" s="32" t="s">
        <v>24</v>
      </c>
      <c r="D28" s="33">
        <v>0</v>
      </c>
      <c r="E28" s="34">
        <v>0</v>
      </c>
      <c r="F28" s="33">
        <v>0</v>
      </c>
    </row>
    <row r="29" spans="1:6" ht="25.5" x14ac:dyDescent="0.2">
      <c r="A29" s="29"/>
      <c r="B29" s="32" t="s">
        <v>41</v>
      </c>
      <c r="C29" s="32" t="s">
        <v>24</v>
      </c>
      <c r="D29" s="33">
        <v>656.09224498342144</v>
      </c>
      <c r="E29" s="33">
        <v>656.09224498342144</v>
      </c>
      <c r="F29" s="33">
        <v>0</v>
      </c>
    </row>
    <row r="30" spans="1:6" ht="12.75" x14ac:dyDescent="0.2">
      <c r="A30" s="29"/>
      <c r="B30" s="32" t="s">
        <v>42</v>
      </c>
      <c r="C30" s="32" t="s">
        <v>24</v>
      </c>
      <c r="D30" s="33">
        <v>2100.1938919999998</v>
      </c>
      <c r="E30" s="33">
        <v>0</v>
      </c>
      <c r="F30" s="33">
        <v>2100.1938919999998</v>
      </c>
    </row>
    <row r="31" spans="1:6" ht="12.75" x14ac:dyDescent="0.2">
      <c r="A31" s="29"/>
      <c r="B31" s="32" t="s">
        <v>43</v>
      </c>
      <c r="C31" s="32" t="s">
        <v>24</v>
      </c>
      <c r="D31" s="33">
        <v>1099.7190145537397</v>
      </c>
      <c r="E31" s="33">
        <v>313.99901455373964</v>
      </c>
      <c r="F31" s="33">
        <v>785.72</v>
      </c>
    </row>
    <row r="32" spans="1:6" ht="12.75" x14ac:dyDescent="0.2">
      <c r="A32" s="29"/>
      <c r="B32" s="32" t="s">
        <v>44</v>
      </c>
      <c r="C32" s="32" t="s">
        <v>24</v>
      </c>
      <c r="D32" s="33">
        <v>5620.8308999141991</v>
      </c>
      <c r="E32" s="33">
        <v>5128.4208999141993</v>
      </c>
      <c r="F32" s="33">
        <v>492.41</v>
      </c>
    </row>
    <row r="33" spans="1:8" ht="38.25" x14ac:dyDescent="0.2">
      <c r="A33" s="29" t="s">
        <v>45</v>
      </c>
      <c r="B33" s="30" t="s">
        <v>46</v>
      </c>
      <c r="C33" s="30" t="s">
        <v>24</v>
      </c>
      <c r="D33" s="31">
        <v>16735.441463356019</v>
      </c>
      <c r="E33" s="31">
        <v>11604.491463356015</v>
      </c>
      <c r="F33" s="31">
        <v>5130.9500000000007</v>
      </c>
    </row>
    <row r="34" spans="1:8" ht="12.75" x14ac:dyDescent="0.2">
      <c r="A34" s="29"/>
      <c r="B34" s="32" t="s">
        <v>47</v>
      </c>
      <c r="C34" s="32" t="s">
        <v>24</v>
      </c>
      <c r="D34" s="33">
        <v>1330.4229233290148</v>
      </c>
      <c r="E34" s="33">
        <v>1064.9529233290148</v>
      </c>
      <c r="F34" s="33">
        <v>265.47000000000003</v>
      </c>
    </row>
    <row r="35" spans="1:8" ht="12.75" hidden="1" customHeight="1" x14ac:dyDescent="0.2">
      <c r="A35" s="29"/>
      <c r="B35" s="32" t="s">
        <v>48</v>
      </c>
      <c r="C35" s="32" t="s">
        <v>24</v>
      </c>
      <c r="D35" s="33">
        <v>0</v>
      </c>
      <c r="E35" s="33">
        <v>0</v>
      </c>
      <c r="F35" s="33">
        <v>0</v>
      </c>
    </row>
    <row r="36" spans="1:8" ht="12.75" x14ac:dyDescent="0.2">
      <c r="A36" s="29"/>
      <c r="B36" s="32" t="s">
        <v>49</v>
      </c>
      <c r="C36" s="32" t="s">
        <v>24</v>
      </c>
      <c r="D36" s="33">
        <v>9951.755817248657</v>
      </c>
      <c r="E36" s="33">
        <v>7657.3858172486562</v>
      </c>
      <c r="F36" s="33">
        <v>2294.37</v>
      </c>
    </row>
    <row r="37" spans="1:8" ht="12.75" x14ac:dyDescent="0.2">
      <c r="A37" s="29"/>
      <c r="B37" s="32" t="s">
        <v>50</v>
      </c>
      <c r="C37" s="32" t="s">
        <v>24</v>
      </c>
      <c r="D37" s="33">
        <v>1006.269286774969</v>
      </c>
      <c r="E37" s="33">
        <v>765.77928677496902</v>
      </c>
      <c r="F37" s="33">
        <v>240.49</v>
      </c>
    </row>
    <row r="38" spans="1:8" ht="12.75" x14ac:dyDescent="0.2">
      <c r="A38" s="29"/>
      <c r="B38" s="32" t="s">
        <v>51</v>
      </c>
      <c r="C38" s="32" t="s">
        <v>24</v>
      </c>
      <c r="D38" s="33">
        <v>15.108709948679154</v>
      </c>
      <c r="E38" s="33">
        <v>15.108709948679154</v>
      </c>
      <c r="F38" s="33">
        <v>0</v>
      </c>
    </row>
    <row r="39" spans="1:8" ht="12.75" x14ac:dyDescent="0.2">
      <c r="A39" s="29"/>
      <c r="B39" s="32" t="s">
        <v>52</v>
      </c>
      <c r="C39" s="32" t="s">
        <v>24</v>
      </c>
      <c r="D39" s="33">
        <v>807.2222238302171</v>
      </c>
      <c r="E39" s="33">
        <v>650.25222383021708</v>
      </c>
      <c r="F39" s="33">
        <v>156.97</v>
      </c>
    </row>
    <row r="40" spans="1:8" ht="12.75" x14ac:dyDescent="0.2">
      <c r="A40" s="29"/>
      <c r="B40" s="32" t="s">
        <v>53</v>
      </c>
      <c r="C40" s="32" t="s">
        <v>24</v>
      </c>
      <c r="D40" s="33">
        <v>368.33801449372186</v>
      </c>
      <c r="E40" s="33">
        <v>317.64801449372186</v>
      </c>
      <c r="F40" s="33">
        <v>50.69</v>
      </c>
    </row>
    <row r="41" spans="1:8" ht="12.75" customHeight="1" x14ac:dyDescent="0.2">
      <c r="A41" s="29"/>
      <c r="B41" s="32" t="s">
        <v>54</v>
      </c>
      <c r="C41" s="32" t="s">
        <v>24</v>
      </c>
      <c r="D41" s="33">
        <v>0</v>
      </c>
      <c r="E41" s="33">
        <v>0</v>
      </c>
      <c r="F41" s="33">
        <v>0</v>
      </c>
    </row>
    <row r="42" spans="1:8" ht="12.75" hidden="1" customHeight="1" x14ac:dyDescent="0.2">
      <c r="A42" s="29"/>
      <c r="B42" s="32"/>
      <c r="C42" s="32"/>
      <c r="D42" s="33">
        <v>0</v>
      </c>
      <c r="E42" s="33">
        <v>0</v>
      </c>
      <c r="F42" s="33">
        <v>0</v>
      </c>
    </row>
    <row r="43" spans="1:8" ht="12.75" x14ac:dyDescent="0.2">
      <c r="A43" s="29"/>
      <c r="B43" s="32" t="s">
        <v>55</v>
      </c>
      <c r="C43" s="32" t="s">
        <v>24</v>
      </c>
      <c r="D43" s="33">
        <v>46.924267075617834</v>
      </c>
      <c r="E43" s="33">
        <v>32.224267075617838</v>
      </c>
      <c r="F43" s="33">
        <v>14.7</v>
      </c>
      <c r="H43" s="35"/>
    </row>
    <row r="44" spans="1:8" ht="12.75" x14ac:dyDescent="0.2">
      <c r="A44" s="29"/>
      <c r="B44" s="32" t="s">
        <v>56</v>
      </c>
      <c r="C44" s="32" t="s">
        <v>24</v>
      </c>
      <c r="D44" s="33">
        <v>19.359008377459592</v>
      </c>
      <c r="E44" s="33">
        <v>14.729008377459593</v>
      </c>
      <c r="F44" s="33">
        <v>4.63</v>
      </c>
      <c r="H44" s="35"/>
    </row>
    <row r="45" spans="1:8" ht="12.75" x14ac:dyDescent="0.2">
      <c r="A45" s="29"/>
      <c r="B45" s="32" t="s">
        <v>57</v>
      </c>
      <c r="C45" s="32" t="s">
        <v>24</v>
      </c>
      <c r="D45" s="33">
        <v>513.25</v>
      </c>
      <c r="E45" s="33">
        <v>0</v>
      </c>
      <c r="F45" s="33">
        <v>513.25</v>
      </c>
      <c r="H45" s="35"/>
    </row>
    <row r="46" spans="1:8" ht="12.75" x14ac:dyDescent="0.2">
      <c r="A46" s="29"/>
      <c r="B46" s="32" t="s">
        <v>58</v>
      </c>
      <c r="C46" s="32" t="s">
        <v>24</v>
      </c>
      <c r="D46" s="33">
        <v>517.71401591263225</v>
      </c>
      <c r="E46" s="33">
        <v>402.64401591263226</v>
      </c>
      <c r="F46" s="33">
        <v>115.07</v>
      </c>
    </row>
    <row r="47" spans="1:8" ht="12.75" x14ac:dyDescent="0.2">
      <c r="A47" s="29"/>
      <c r="B47" s="32" t="s">
        <v>59</v>
      </c>
      <c r="C47" s="32" t="s">
        <v>24</v>
      </c>
      <c r="D47" s="33">
        <v>231.1</v>
      </c>
      <c r="E47" s="33">
        <v>0</v>
      </c>
      <c r="F47" s="33">
        <v>231.1</v>
      </c>
    </row>
    <row r="48" spans="1:8" ht="12.75" x14ac:dyDescent="0.2">
      <c r="A48" s="29"/>
      <c r="B48" s="32" t="s">
        <v>60</v>
      </c>
      <c r="C48" s="32" t="s">
        <v>24</v>
      </c>
      <c r="D48" s="33">
        <v>382.65891807802757</v>
      </c>
      <c r="E48" s="33">
        <v>185.35891807802759</v>
      </c>
      <c r="F48" s="33">
        <v>197.3</v>
      </c>
    </row>
    <row r="49" spans="1:6" ht="12.75" x14ac:dyDescent="0.2">
      <c r="A49" s="29"/>
      <c r="B49" s="32" t="s">
        <v>61</v>
      </c>
      <c r="C49" s="32" t="s">
        <v>24</v>
      </c>
      <c r="D49" s="33">
        <v>98.677181475576162</v>
      </c>
      <c r="E49" s="33">
        <v>98.677181475576162</v>
      </c>
      <c r="F49" s="33">
        <v>0</v>
      </c>
    </row>
    <row r="50" spans="1:6" ht="12.75" x14ac:dyDescent="0.2">
      <c r="A50" s="29"/>
      <c r="B50" s="32" t="s">
        <v>62</v>
      </c>
      <c r="C50" s="32" t="s">
        <v>24</v>
      </c>
      <c r="D50" s="33">
        <v>224.58</v>
      </c>
      <c r="E50" s="33">
        <v>0</v>
      </c>
      <c r="F50" s="33">
        <v>224.58</v>
      </c>
    </row>
    <row r="51" spans="1:6" ht="12.75" x14ac:dyDescent="0.2">
      <c r="A51" s="29"/>
      <c r="B51" s="32" t="s">
        <v>63</v>
      </c>
      <c r="C51" s="32" t="s">
        <v>24</v>
      </c>
      <c r="D51" s="33">
        <v>69.733774494038997</v>
      </c>
      <c r="E51" s="33">
        <v>9.3537744940389889</v>
      </c>
      <c r="F51" s="33">
        <v>60.38</v>
      </c>
    </row>
    <row r="52" spans="1:6" ht="12.75" hidden="1" customHeight="1" x14ac:dyDescent="0.2">
      <c r="A52" s="29"/>
      <c r="B52" s="32" t="s">
        <v>64</v>
      </c>
      <c r="C52" s="32" t="s">
        <v>24</v>
      </c>
      <c r="D52" s="33">
        <v>0</v>
      </c>
      <c r="E52" s="33">
        <v>0</v>
      </c>
      <c r="F52" s="33">
        <v>0</v>
      </c>
    </row>
    <row r="53" spans="1:6" ht="12.75" x14ac:dyDescent="0.2">
      <c r="A53" s="29"/>
      <c r="B53" s="32" t="s">
        <v>65</v>
      </c>
      <c r="C53" s="32" t="s">
        <v>24</v>
      </c>
      <c r="D53" s="33">
        <v>0</v>
      </c>
      <c r="E53" s="33">
        <v>0</v>
      </c>
      <c r="F53" s="33">
        <v>0</v>
      </c>
    </row>
    <row r="54" spans="1:6" ht="12.75" x14ac:dyDescent="0.2">
      <c r="A54" s="29"/>
      <c r="B54" s="32" t="s">
        <v>66</v>
      </c>
      <c r="C54" s="32" t="s">
        <v>24</v>
      </c>
      <c r="D54" s="33">
        <v>154.03</v>
      </c>
      <c r="E54" s="33">
        <v>0</v>
      </c>
      <c r="F54" s="33">
        <v>154.03</v>
      </c>
    </row>
    <row r="55" spans="1:6" ht="12.75" x14ac:dyDescent="0.2">
      <c r="A55" s="29"/>
      <c r="B55" s="32" t="s">
        <v>67</v>
      </c>
      <c r="C55" s="32" t="s">
        <v>24</v>
      </c>
      <c r="D55" s="33">
        <v>248.5990734996424</v>
      </c>
      <c r="E55" s="33">
        <v>104.41907349964239</v>
      </c>
      <c r="F55" s="33">
        <v>144.18</v>
      </c>
    </row>
    <row r="56" spans="1:6" ht="12.75" x14ac:dyDescent="0.2">
      <c r="A56" s="29"/>
      <c r="B56" s="32" t="s">
        <v>68</v>
      </c>
      <c r="C56" s="32" t="s">
        <v>24</v>
      </c>
      <c r="D56" s="33">
        <v>643.72262394799054</v>
      </c>
      <c r="E56" s="33">
        <v>256.63262394799062</v>
      </c>
      <c r="F56" s="33">
        <v>387.09</v>
      </c>
    </row>
    <row r="57" spans="1:6" ht="12.75" customHeight="1" x14ac:dyDescent="0.2">
      <c r="A57" s="29"/>
      <c r="B57" s="32" t="s">
        <v>69</v>
      </c>
      <c r="C57" s="32"/>
      <c r="D57" s="33">
        <v>65.09</v>
      </c>
      <c r="E57" s="33">
        <v>0</v>
      </c>
      <c r="F57" s="33">
        <v>65.09</v>
      </c>
    </row>
    <row r="58" spans="1:6" ht="12.75" x14ac:dyDescent="0.2">
      <c r="A58" s="29"/>
      <c r="B58" s="32" t="s">
        <v>70</v>
      </c>
      <c r="C58" s="32" t="s">
        <v>24</v>
      </c>
      <c r="D58" s="33">
        <v>40.885624869772791</v>
      </c>
      <c r="E58" s="33">
        <v>29.325624869772788</v>
      </c>
      <c r="F58" s="33">
        <v>11.56</v>
      </c>
    </row>
    <row r="59" spans="1:6" ht="12.75" x14ac:dyDescent="0.2">
      <c r="A59" s="29" t="s">
        <v>71</v>
      </c>
      <c r="B59" s="30" t="s">
        <v>72</v>
      </c>
      <c r="C59" s="30" t="s">
        <v>24</v>
      </c>
      <c r="D59" s="31">
        <v>712.39</v>
      </c>
      <c r="E59" s="31">
        <v>712.39</v>
      </c>
      <c r="F59" s="31">
        <v>0</v>
      </c>
    </row>
    <row r="60" spans="1:6" ht="12.75" x14ac:dyDescent="0.2">
      <c r="A60" s="29" t="s">
        <v>73</v>
      </c>
      <c r="B60" s="30" t="s">
        <v>74</v>
      </c>
      <c r="C60" s="30" t="s">
        <v>24</v>
      </c>
      <c r="D60" s="31">
        <v>348.40999999999997</v>
      </c>
      <c r="E60" s="31">
        <v>254.31</v>
      </c>
      <c r="F60" s="31">
        <v>94.1</v>
      </c>
    </row>
    <row r="61" spans="1:6" ht="12.75" x14ac:dyDescent="0.2">
      <c r="A61" s="29" t="s">
        <v>75</v>
      </c>
      <c r="B61" s="30" t="s">
        <v>76</v>
      </c>
      <c r="C61" s="30" t="s">
        <v>24</v>
      </c>
      <c r="D61" s="31">
        <v>7933.4522541225397</v>
      </c>
      <c r="E61" s="31">
        <v>734.1222541225402</v>
      </c>
      <c r="F61" s="31">
        <v>7199.33</v>
      </c>
    </row>
    <row r="62" spans="1:6" ht="12.75" x14ac:dyDescent="0.2">
      <c r="A62" s="29"/>
      <c r="B62" s="32" t="s">
        <v>77</v>
      </c>
      <c r="C62" s="32" t="s">
        <v>24</v>
      </c>
      <c r="D62" s="33">
        <v>2000.5655607640147</v>
      </c>
      <c r="E62" s="33">
        <v>159.06556076401469</v>
      </c>
      <c r="F62" s="33">
        <v>1841.5</v>
      </c>
    </row>
    <row r="63" spans="1:6" ht="12.75" x14ac:dyDescent="0.2">
      <c r="A63" s="29"/>
      <c r="B63" s="32" t="s">
        <v>78</v>
      </c>
      <c r="C63" s="32" t="s">
        <v>24</v>
      </c>
      <c r="D63" s="33">
        <v>200.20748465300676</v>
      </c>
      <c r="E63" s="33">
        <v>76.757484653006756</v>
      </c>
      <c r="F63" s="33">
        <v>123.45</v>
      </c>
    </row>
    <row r="64" spans="1:6" ht="12.75" x14ac:dyDescent="0.2">
      <c r="A64" s="36"/>
      <c r="B64" s="32" t="s">
        <v>79</v>
      </c>
      <c r="C64" s="32" t="s">
        <v>24</v>
      </c>
      <c r="D64" s="33">
        <v>243.73063194733834</v>
      </c>
      <c r="E64" s="33">
        <v>112.81063194733836</v>
      </c>
      <c r="F64" s="33">
        <v>130.91999999999999</v>
      </c>
    </row>
    <row r="65" spans="1:6" ht="38.25" x14ac:dyDescent="0.2">
      <c r="A65" s="36"/>
      <c r="B65" s="32" t="s">
        <v>80</v>
      </c>
      <c r="C65" s="32" t="s">
        <v>24</v>
      </c>
      <c r="D65" s="33">
        <v>385.48857675818044</v>
      </c>
      <c r="E65" s="33">
        <v>385.48857675818044</v>
      </c>
      <c r="F65" s="33">
        <v>0</v>
      </c>
    </row>
    <row r="66" spans="1:6" ht="12.75" x14ac:dyDescent="0.2">
      <c r="A66" s="36"/>
      <c r="B66" s="32" t="s">
        <v>81</v>
      </c>
      <c r="C66" s="32" t="s">
        <v>24</v>
      </c>
      <c r="D66" s="33">
        <v>5103.46</v>
      </c>
      <c r="E66" s="33">
        <v>0</v>
      </c>
      <c r="F66" s="33">
        <v>5103.46</v>
      </c>
    </row>
    <row r="67" spans="1:6" ht="12.75" x14ac:dyDescent="0.2">
      <c r="A67" s="37"/>
      <c r="B67" s="38" t="s">
        <v>82</v>
      </c>
      <c r="C67" s="39" t="s">
        <v>24</v>
      </c>
      <c r="D67" s="40">
        <v>384501.71953676583</v>
      </c>
      <c r="E67" s="40">
        <v>254155.57564476584</v>
      </c>
      <c r="F67" s="40">
        <v>130346.14389200001</v>
      </c>
    </row>
    <row r="68" spans="1:6" ht="12.75" x14ac:dyDescent="0.2">
      <c r="A68" s="41"/>
      <c r="B68" s="41"/>
      <c r="C68" s="41"/>
      <c r="D68" s="41"/>
      <c r="E68" s="41"/>
      <c r="F68" s="41"/>
    </row>
    <row r="69" spans="1:6" ht="11.25" customHeight="1" x14ac:dyDescent="0.2">
      <c r="A69" s="97" t="s">
        <v>83</v>
      </c>
      <c r="B69" s="98"/>
      <c r="C69" s="98"/>
      <c r="D69" s="98"/>
      <c r="E69" s="98"/>
      <c r="F69" s="99"/>
    </row>
    <row r="70" spans="1:6" ht="25.5" x14ac:dyDescent="0.2">
      <c r="A70" s="42"/>
      <c r="B70" s="43" t="s">
        <v>84</v>
      </c>
      <c r="C70" s="44" t="s">
        <v>24</v>
      </c>
      <c r="D70" s="45">
        <v>60.492180111956323</v>
      </c>
      <c r="E70" s="45">
        <v>31.832180111956323</v>
      </c>
      <c r="F70" s="46">
        <v>28.66</v>
      </c>
    </row>
    <row r="71" spans="1:6" ht="12.75" x14ac:dyDescent="0.2">
      <c r="A71" s="42"/>
      <c r="B71" s="43" t="s">
        <v>85</v>
      </c>
      <c r="C71" s="44" t="s">
        <v>24</v>
      </c>
      <c r="D71" s="45">
        <v>0</v>
      </c>
      <c r="E71" s="45"/>
      <c r="F71" s="46"/>
    </row>
    <row r="72" spans="1:6" ht="12.75" x14ac:dyDescent="0.2">
      <c r="A72" s="42"/>
      <c r="B72" s="43" t="s">
        <v>86</v>
      </c>
      <c r="C72" s="44" t="s">
        <v>24</v>
      </c>
      <c r="D72" s="45">
        <v>2322.2600000000002</v>
      </c>
      <c r="E72" s="45">
        <v>1897.2</v>
      </c>
      <c r="F72" s="46">
        <v>425.06</v>
      </c>
    </row>
    <row r="73" spans="1:6" ht="12.75" x14ac:dyDescent="0.2">
      <c r="A73" s="42"/>
      <c r="B73" s="43" t="s">
        <v>87</v>
      </c>
      <c r="C73" s="44" t="s">
        <v>24</v>
      </c>
      <c r="D73" s="45">
        <f>D74+D75+D80</f>
        <v>7583.57</v>
      </c>
      <c r="E73" s="45">
        <v>4501.82</v>
      </c>
      <c r="F73" s="45">
        <v>3081.75</v>
      </c>
    </row>
    <row r="74" spans="1:6" ht="38.25" x14ac:dyDescent="0.2">
      <c r="A74" s="42"/>
      <c r="B74" s="43" t="s">
        <v>88</v>
      </c>
      <c r="C74" s="44" t="s">
        <v>24</v>
      </c>
      <c r="D74" s="45">
        <v>1.1600000000000001</v>
      </c>
      <c r="E74" s="45">
        <v>0.93</v>
      </c>
      <c r="F74" s="45">
        <v>0.23</v>
      </c>
    </row>
    <row r="75" spans="1:6" ht="12.75" x14ac:dyDescent="0.2">
      <c r="A75" s="42"/>
      <c r="B75" s="43" t="s">
        <v>89</v>
      </c>
      <c r="C75" s="44" t="s">
        <v>24</v>
      </c>
      <c r="D75" s="45">
        <v>466.53999999999996</v>
      </c>
      <c r="E75" s="45">
        <v>279.32</v>
      </c>
      <c r="F75" s="47">
        <v>187.22</v>
      </c>
    </row>
    <row r="76" spans="1:6" ht="12.75" hidden="1" customHeight="1" x14ac:dyDescent="0.2">
      <c r="A76" s="42"/>
      <c r="B76" s="43" t="s">
        <v>90</v>
      </c>
      <c r="C76" s="44" t="s">
        <v>24</v>
      </c>
      <c r="D76" s="45">
        <v>453.14369368265972</v>
      </c>
      <c r="E76" s="45">
        <v>371.66379368265967</v>
      </c>
      <c r="F76" s="47">
        <v>81.479900000000043</v>
      </c>
    </row>
    <row r="77" spans="1:6" ht="12.75" hidden="1" customHeight="1" x14ac:dyDescent="0.2">
      <c r="A77" s="42"/>
      <c r="B77" s="43" t="s">
        <v>91</v>
      </c>
      <c r="C77" s="44" t="s">
        <v>24</v>
      </c>
      <c r="D77" s="45">
        <v>0</v>
      </c>
      <c r="E77" s="45">
        <v>0</v>
      </c>
      <c r="F77" s="47">
        <v>0</v>
      </c>
    </row>
    <row r="78" spans="1:6" ht="12.75" hidden="1" customHeight="1" x14ac:dyDescent="0.2">
      <c r="A78" s="42"/>
      <c r="B78" s="43" t="s">
        <v>92</v>
      </c>
      <c r="C78" s="44" t="s">
        <v>24</v>
      </c>
      <c r="D78" s="45">
        <v>0</v>
      </c>
      <c r="E78" s="45">
        <v>0</v>
      </c>
      <c r="F78" s="47">
        <v>0</v>
      </c>
    </row>
    <row r="79" spans="1:6" ht="12.75" hidden="1" customHeight="1" x14ac:dyDescent="0.2">
      <c r="A79" s="42"/>
      <c r="B79" s="43" t="s">
        <v>93</v>
      </c>
      <c r="C79" s="44" t="s">
        <v>24</v>
      </c>
      <c r="D79" s="45">
        <v>0</v>
      </c>
      <c r="E79" s="45">
        <v>0</v>
      </c>
      <c r="F79" s="47">
        <v>0</v>
      </c>
    </row>
    <row r="80" spans="1:6" s="52" customFormat="1" ht="12.75" x14ac:dyDescent="0.2">
      <c r="A80" s="48"/>
      <c r="B80" s="49" t="s">
        <v>94</v>
      </c>
      <c r="C80" s="50" t="s">
        <v>24</v>
      </c>
      <c r="D80" s="51">
        <v>7115.87</v>
      </c>
      <c r="E80" s="51">
        <v>4221.57</v>
      </c>
      <c r="F80" s="51">
        <v>2894.3</v>
      </c>
    </row>
    <row r="81" spans="1:6" ht="12.75" x14ac:dyDescent="0.2">
      <c r="A81" s="42"/>
      <c r="B81" s="43" t="s">
        <v>95</v>
      </c>
      <c r="C81" s="44" t="s">
        <v>24</v>
      </c>
      <c r="D81" s="45">
        <v>4.3500000000000005</v>
      </c>
      <c r="E81" s="45">
        <v>3.49</v>
      </c>
      <c r="F81" s="45">
        <v>0.86</v>
      </c>
    </row>
    <row r="82" spans="1:6" ht="12.75" x14ac:dyDescent="0.2">
      <c r="A82" s="42"/>
      <c r="B82" s="43" t="s">
        <v>96</v>
      </c>
      <c r="C82" s="44" t="s">
        <v>24</v>
      </c>
      <c r="D82" s="45">
        <v>530.28</v>
      </c>
      <c r="E82" s="45">
        <v>205.78</v>
      </c>
      <c r="F82" s="46">
        <v>324.5</v>
      </c>
    </row>
    <row r="83" spans="1:6" ht="12.75" x14ac:dyDescent="0.2">
      <c r="A83" s="42"/>
      <c r="B83" s="43" t="s">
        <v>97</v>
      </c>
      <c r="C83" s="44" t="s">
        <v>24</v>
      </c>
      <c r="D83" s="45">
        <v>201.148</v>
      </c>
      <c r="E83" s="45">
        <v>163.88</v>
      </c>
      <c r="F83" s="45">
        <v>37.268000000000001</v>
      </c>
    </row>
    <row r="84" spans="1:6" ht="12.75" x14ac:dyDescent="0.2">
      <c r="A84" s="42"/>
      <c r="B84" s="43" t="s">
        <v>98</v>
      </c>
      <c r="C84" s="44" t="s">
        <v>24</v>
      </c>
      <c r="D84" s="45">
        <v>94.41</v>
      </c>
      <c r="E84" s="45">
        <v>3.82</v>
      </c>
      <c r="F84" s="45">
        <v>90.59</v>
      </c>
    </row>
    <row r="85" spans="1:6" ht="12.75" x14ac:dyDescent="0.2">
      <c r="A85" s="42"/>
      <c r="B85" s="43" t="s">
        <v>99</v>
      </c>
      <c r="C85" s="44" t="s">
        <v>24</v>
      </c>
      <c r="D85" s="45">
        <v>6285.68</v>
      </c>
      <c r="E85" s="45">
        <v>3844.6</v>
      </c>
      <c r="F85" s="45">
        <v>2441.08</v>
      </c>
    </row>
    <row r="86" spans="1:6" ht="12.75" x14ac:dyDescent="0.2">
      <c r="A86" s="42"/>
      <c r="B86" s="43" t="s">
        <v>100</v>
      </c>
      <c r="C86" s="44" t="s">
        <v>24</v>
      </c>
      <c r="D86" s="45">
        <v>85243.43</v>
      </c>
      <c r="E86" s="45">
        <v>55337.54</v>
      </c>
      <c r="F86" s="45">
        <v>29905.89</v>
      </c>
    </row>
    <row r="87" spans="1:6" ht="13.5" customHeight="1" x14ac:dyDescent="0.2">
      <c r="A87" s="42"/>
      <c r="B87" s="43" t="s">
        <v>101</v>
      </c>
      <c r="C87" s="44" t="s">
        <v>24</v>
      </c>
      <c r="D87" s="45">
        <v>28317.4849971</v>
      </c>
      <c r="E87" s="45">
        <v>20863.88</v>
      </c>
      <c r="F87" s="45">
        <v>7453.6049971000002</v>
      </c>
    </row>
    <row r="88" spans="1:6" ht="25.5" x14ac:dyDescent="0.2">
      <c r="A88" s="42"/>
      <c r="B88" s="43" t="s">
        <v>102</v>
      </c>
      <c r="C88" s="44" t="s">
        <v>24</v>
      </c>
      <c r="D88" s="45">
        <v>8972.5249999999996</v>
      </c>
      <c r="E88" s="45">
        <v>0</v>
      </c>
      <c r="F88" s="45">
        <v>8972.5249999999996</v>
      </c>
    </row>
    <row r="89" spans="1:6" ht="12.75" x14ac:dyDescent="0.2">
      <c r="A89" s="42"/>
      <c r="B89" s="43" t="s">
        <v>103</v>
      </c>
      <c r="C89" s="44" t="s">
        <v>24</v>
      </c>
      <c r="D89" s="45">
        <v>9453.17</v>
      </c>
      <c r="E89" s="45">
        <v>9453.17</v>
      </c>
      <c r="F89" s="47">
        <v>0</v>
      </c>
    </row>
    <row r="90" spans="1:6" ht="38.25" x14ac:dyDescent="0.2">
      <c r="A90" s="42"/>
      <c r="B90" s="43" t="s">
        <v>104</v>
      </c>
      <c r="C90" s="44"/>
      <c r="D90" s="45">
        <v>0</v>
      </c>
      <c r="E90" s="45"/>
      <c r="F90" s="45">
        <v>0</v>
      </c>
    </row>
    <row r="91" spans="1:6" ht="12.75" x14ac:dyDescent="0.2">
      <c r="A91" s="36"/>
      <c r="B91" s="53" t="s">
        <v>105</v>
      </c>
      <c r="C91" s="44" t="s">
        <v>24</v>
      </c>
      <c r="D91" s="45">
        <f>111.97+29.04</f>
        <v>141.01</v>
      </c>
      <c r="E91" s="45">
        <v>97.76</v>
      </c>
      <c r="F91" s="45">
        <v>43.24</v>
      </c>
    </row>
    <row r="92" spans="1:6" ht="12.75" x14ac:dyDescent="0.2">
      <c r="A92" s="36"/>
      <c r="B92" s="53"/>
      <c r="C92" s="44"/>
      <c r="D92" s="45"/>
      <c r="E92" s="45"/>
      <c r="F92" s="45"/>
    </row>
    <row r="93" spans="1:6" ht="12.75" x14ac:dyDescent="0.2">
      <c r="A93" s="37"/>
      <c r="B93" s="38" t="s">
        <v>106</v>
      </c>
      <c r="C93" s="39" t="s">
        <v>24</v>
      </c>
      <c r="D93" s="40">
        <f>142064.872177212+29.04</f>
        <v>142093.91217721201</v>
      </c>
      <c r="E93" s="40">
        <f>E70+E72+E73+E86+E87+E89+E91</f>
        <v>92183.202180111955</v>
      </c>
      <c r="F93" s="40">
        <f>F70+F72+F73+F86+F87+F89+F91+F88</f>
        <v>49910.729997100003</v>
      </c>
    </row>
    <row r="95" spans="1:6" ht="15" x14ac:dyDescent="0.25">
      <c r="A95" s="54"/>
      <c r="B95" s="55" t="s">
        <v>107</v>
      </c>
      <c r="C95" s="56" t="s">
        <v>24</v>
      </c>
      <c r="D95" s="57">
        <f>D93+D67</f>
        <v>526595.63171397778</v>
      </c>
      <c r="E95" s="57">
        <f>E67+E93</f>
        <v>346338.77782487776</v>
      </c>
      <c r="F95" s="57">
        <f>F67+F93</f>
        <v>180256.87388910001</v>
      </c>
    </row>
    <row r="96" spans="1:6" x14ac:dyDescent="0.2">
      <c r="D96" s="58"/>
      <c r="E96" s="59"/>
      <c r="F96" s="59"/>
    </row>
    <row r="97" spans="1:6" ht="14.25" x14ac:dyDescent="0.2">
      <c r="A97" s="60"/>
      <c r="B97" s="60"/>
      <c r="C97" s="100"/>
      <c r="D97" s="100"/>
      <c r="E97" s="100"/>
      <c r="F97" s="100"/>
    </row>
  </sheetData>
  <mergeCells count="4">
    <mergeCell ref="A1:F1"/>
    <mergeCell ref="A13:C13"/>
    <mergeCell ref="A69:F69"/>
    <mergeCell ref="C97:F97"/>
  </mergeCells>
  <pageMargins left="0.23622047244094491" right="0" top="0" bottom="0" header="0" footer="0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0"/>
  <sheetViews>
    <sheetView view="pageBreakPreview" topLeftCell="A78" zoomScaleNormal="100" zoomScaleSheetLayoutView="100" workbookViewId="0">
      <selection activeCell="K91" sqref="K91"/>
    </sheetView>
  </sheetViews>
  <sheetFormatPr defaultRowHeight="11.25" x14ac:dyDescent="0.2"/>
  <cols>
    <col min="1" max="1" width="7.83203125" style="1" customWidth="1"/>
    <col min="2" max="2" width="75" style="1" customWidth="1"/>
    <col min="3" max="3" width="11.83203125" style="1" customWidth="1"/>
    <col min="4" max="4" width="14.33203125" style="1" customWidth="1"/>
    <col min="5" max="5" width="19" style="1" customWidth="1"/>
    <col min="6" max="6" width="16.6640625" style="61" customWidth="1"/>
    <col min="7" max="7" width="13.83203125" style="1" bestFit="1" customWidth="1"/>
    <col min="8" max="8" width="9.33203125" style="1"/>
    <col min="9" max="10" width="10.1640625" style="1" bestFit="1" customWidth="1"/>
    <col min="11" max="16384" width="9.33203125" style="1"/>
  </cols>
  <sheetData>
    <row r="1" spans="1:15" ht="36" customHeight="1" x14ac:dyDescent="0.2">
      <c r="A1" s="94" t="s">
        <v>108</v>
      </c>
      <c r="B1" s="94"/>
      <c r="C1" s="94"/>
      <c r="D1" s="94"/>
      <c r="E1" s="94"/>
      <c r="F1" s="94"/>
    </row>
    <row r="2" spans="1:15" ht="15" hidden="1" x14ac:dyDescent="0.2">
      <c r="D2" s="2"/>
      <c r="E2" s="3"/>
    </row>
    <row r="3" spans="1:15" ht="38.25" hidden="1" x14ac:dyDescent="0.2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</row>
    <row r="4" spans="1:15" hidden="1" x14ac:dyDescent="0.2">
      <c r="A4" s="6">
        <v>1</v>
      </c>
      <c r="B4" s="7"/>
      <c r="C4" s="8"/>
      <c r="D4" s="9" t="s">
        <v>6</v>
      </c>
      <c r="E4" s="9" t="s">
        <v>7</v>
      </c>
    </row>
    <row r="5" spans="1:15" hidden="1" x14ac:dyDescent="0.2">
      <c r="A5" s="10" t="s">
        <v>8</v>
      </c>
      <c r="B5" s="11"/>
      <c r="C5" s="11"/>
      <c r="D5" s="9"/>
      <c r="E5" s="9" t="s">
        <v>9</v>
      </c>
    </row>
    <row r="6" spans="1:15" hidden="1" x14ac:dyDescent="0.2">
      <c r="A6" s="12"/>
      <c r="B6" s="13" t="s">
        <v>10</v>
      </c>
      <c r="C6" s="14" t="s">
        <v>11</v>
      </c>
      <c r="D6" s="15">
        <v>6.7000000000000004E-2</v>
      </c>
      <c r="E6" s="15">
        <v>6.7000000000000004E-2</v>
      </c>
    </row>
    <row r="7" spans="1:15" hidden="1" x14ac:dyDescent="0.2">
      <c r="A7" s="12"/>
      <c r="B7" s="16" t="s">
        <v>12</v>
      </c>
      <c r="C7" s="14" t="s">
        <v>11</v>
      </c>
      <c r="D7" s="17">
        <v>0.01</v>
      </c>
      <c r="E7" s="17">
        <v>0.01</v>
      </c>
    </row>
    <row r="8" spans="1:15" hidden="1" x14ac:dyDescent="0.2">
      <c r="A8" s="12"/>
      <c r="B8" s="13" t="s">
        <v>13</v>
      </c>
      <c r="C8" s="14" t="s">
        <v>14</v>
      </c>
      <c r="D8" s="18">
        <v>14182.9</v>
      </c>
      <c r="E8" s="18">
        <v>14182.9</v>
      </c>
    </row>
    <row r="9" spans="1:15" hidden="1" x14ac:dyDescent="0.2">
      <c r="A9" s="12"/>
      <c r="B9" s="13" t="s">
        <v>15</v>
      </c>
      <c r="C9" s="14" t="s">
        <v>11</v>
      </c>
      <c r="D9" s="19"/>
      <c r="E9" s="19"/>
    </row>
    <row r="10" spans="1:15" hidden="1" x14ac:dyDescent="0.2">
      <c r="A10" s="12"/>
      <c r="B10" s="16" t="s">
        <v>16</v>
      </c>
      <c r="C10" s="14"/>
      <c r="D10" s="20">
        <v>0.75</v>
      </c>
      <c r="E10" s="20">
        <v>0.75</v>
      </c>
    </row>
    <row r="11" spans="1:15" hidden="1" x14ac:dyDescent="0.2">
      <c r="A11" s="21"/>
      <c r="B11" s="22" t="s">
        <v>17</v>
      </c>
      <c r="C11" s="23"/>
      <c r="D11" s="24">
        <f>(1+D6)*(1-D7)*(1+D9*D10)</f>
        <v>1.05633</v>
      </c>
      <c r="E11" s="24">
        <f>(1+E6)*(1-E7)*(1+E9*E10)</f>
        <v>1.05633</v>
      </c>
    </row>
    <row r="12" spans="1:15" hidden="1" x14ac:dyDescent="0.2">
      <c r="A12" s="12"/>
      <c r="B12" s="25"/>
      <c r="C12" s="14"/>
      <c r="D12" s="26"/>
      <c r="E12" s="26"/>
    </row>
    <row r="13" spans="1:15" ht="45.75" customHeight="1" x14ac:dyDescent="0.2">
      <c r="A13" s="95" t="s">
        <v>18</v>
      </c>
      <c r="B13" s="96"/>
      <c r="C13" s="96"/>
      <c r="D13" s="27" t="s">
        <v>19</v>
      </c>
      <c r="E13" s="27" t="s">
        <v>20</v>
      </c>
      <c r="F13" s="28" t="s">
        <v>21</v>
      </c>
      <c r="O13" s="35">
        <f>D14+D25+D47+D88+D86</f>
        <v>85935.761631591231</v>
      </c>
    </row>
    <row r="14" spans="1:15" ht="12.75" x14ac:dyDescent="0.2">
      <c r="A14" s="29" t="s">
        <v>22</v>
      </c>
      <c r="B14" s="62" t="s">
        <v>23</v>
      </c>
      <c r="C14" s="62" t="s">
        <v>24</v>
      </c>
      <c r="D14" s="63">
        <f>D17+D18+D21</f>
        <v>31969.437133095693</v>
      </c>
      <c r="E14" s="63">
        <f t="shared" ref="E14:F14" si="0">E17+E18+E21</f>
        <v>22242.770773381562</v>
      </c>
      <c r="F14" s="63">
        <f t="shared" si="0"/>
        <v>9726.6663597141323</v>
      </c>
      <c r="G14" s="35"/>
    </row>
    <row r="15" spans="1:15" ht="12.75" hidden="1" customHeight="1" x14ac:dyDescent="0.2">
      <c r="A15" s="29"/>
      <c r="B15" s="64" t="s">
        <v>25</v>
      </c>
      <c r="C15" s="64" t="s">
        <v>24</v>
      </c>
      <c r="D15" s="65">
        <v>0</v>
      </c>
      <c r="E15" s="65"/>
      <c r="F15" s="65"/>
    </row>
    <row r="16" spans="1:15" ht="12.75" hidden="1" customHeight="1" x14ac:dyDescent="0.2">
      <c r="A16" s="29"/>
      <c r="B16" s="64" t="s">
        <v>26</v>
      </c>
      <c r="C16" s="64" t="s">
        <v>24</v>
      </c>
      <c r="D16" s="65">
        <v>0</v>
      </c>
      <c r="E16" s="65"/>
      <c r="F16" s="65"/>
    </row>
    <row r="17" spans="1:10" ht="12.75" x14ac:dyDescent="0.2">
      <c r="A17" s="29"/>
      <c r="B17" s="64" t="s">
        <v>27</v>
      </c>
      <c r="C17" s="64" t="s">
        <v>24</v>
      </c>
      <c r="D17" s="65">
        <f>E17+F17</f>
        <v>3797.7262880223088</v>
      </c>
      <c r="E17" s="65">
        <v>2965.751192063919</v>
      </c>
      <c r="F17" s="65">
        <v>831.9750959583896</v>
      </c>
      <c r="G17" s="35"/>
    </row>
    <row r="18" spans="1:10" ht="12.75" x14ac:dyDescent="0.2">
      <c r="A18" s="29"/>
      <c r="B18" s="64" t="s">
        <v>28</v>
      </c>
      <c r="C18" s="64" t="s">
        <v>24</v>
      </c>
      <c r="D18" s="65">
        <f t="shared" ref="D18:D21" si="1">E18+F18</f>
        <v>121.4554388853345</v>
      </c>
      <c r="E18" s="65">
        <v>72.538383763800596</v>
      </c>
      <c r="F18" s="65">
        <v>48.917055121533913</v>
      </c>
      <c r="G18" s="35"/>
    </row>
    <row r="19" spans="1:10" ht="12.75" hidden="1" customHeight="1" x14ac:dyDescent="0.2">
      <c r="A19" s="29"/>
      <c r="B19" s="64" t="s">
        <v>29</v>
      </c>
      <c r="C19" s="64" t="s">
        <v>24</v>
      </c>
      <c r="D19" s="65">
        <f t="shared" si="1"/>
        <v>0</v>
      </c>
      <c r="E19" s="65">
        <v>0</v>
      </c>
      <c r="F19" s="65">
        <v>0</v>
      </c>
    </row>
    <row r="20" spans="1:10" ht="12.75" hidden="1" customHeight="1" x14ac:dyDescent="0.2">
      <c r="A20" s="29"/>
      <c r="B20" s="64" t="s">
        <v>30</v>
      </c>
      <c r="C20" s="64" t="s">
        <v>24</v>
      </c>
      <c r="D20" s="65">
        <f t="shared" si="1"/>
        <v>0</v>
      </c>
      <c r="E20" s="65">
        <v>0</v>
      </c>
      <c r="F20" s="65">
        <v>0</v>
      </c>
    </row>
    <row r="21" spans="1:10" ht="12.75" x14ac:dyDescent="0.2">
      <c r="A21" s="29"/>
      <c r="B21" s="64" t="s">
        <v>31</v>
      </c>
      <c r="C21" s="64" t="s">
        <v>24</v>
      </c>
      <c r="D21" s="65">
        <f t="shared" si="1"/>
        <v>28050.255406188051</v>
      </c>
      <c r="E21" s="65">
        <v>19204.481197553843</v>
      </c>
      <c r="F21" s="65">
        <v>8845.7742086342096</v>
      </c>
      <c r="G21" s="35"/>
    </row>
    <row r="22" spans="1:10" ht="12.75" hidden="1" customHeight="1" x14ac:dyDescent="0.2">
      <c r="A22" s="29"/>
      <c r="B22" s="64" t="s">
        <v>32</v>
      </c>
      <c r="C22" s="64" t="s">
        <v>24</v>
      </c>
      <c r="D22" s="65">
        <v>0</v>
      </c>
      <c r="E22" s="65"/>
      <c r="F22" s="65"/>
    </row>
    <row r="23" spans="1:10" ht="12.75" x14ac:dyDescent="0.2">
      <c r="A23" s="29" t="s">
        <v>33</v>
      </c>
      <c r="B23" s="62" t="s">
        <v>34</v>
      </c>
      <c r="C23" s="62" t="s">
        <v>24</v>
      </c>
      <c r="D23" s="63">
        <f>E23+F23</f>
        <v>317681.61086277122</v>
      </c>
      <c r="E23" s="63">
        <v>206888.72348418355</v>
      </c>
      <c r="F23" s="63">
        <v>110792.88737858769</v>
      </c>
      <c r="G23" s="35"/>
      <c r="I23" s="35"/>
      <c r="J23" s="35"/>
    </row>
    <row r="24" spans="1:10" ht="12.75" x14ac:dyDescent="0.2">
      <c r="A24" s="29"/>
      <c r="B24" s="64" t="s">
        <v>35</v>
      </c>
      <c r="C24" s="64" t="s">
        <v>24</v>
      </c>
      <c r="D24" s="65"/>
      <c r="E24" s="65"/>
      <c r="F24" s="65"/>
    </row>
    <row r="25" spans="1:10" ht="38.25" x14ac:dyDescent="0.2">
      <c r="A25" s="29" t="s">
        <v>36</v>
      </c>
      <c r="B25" s="62" t="s">
        <v>37</v>
      </c>
      <c r="C25" s="62" t="s">
        <v>24</v>
      </c>
      <c r="D25" s="63">
        <f>SUM(D29:D46)</f>
        <v>9418.5807547698896</v>
      </c>
      <c r="E25" s="63">
        <f t="shared" ref="E25:F25" si="2">SUM(E29:E46)</f>
        <v>8420.6256321974852</v>
      </c>
      <c r="F25" s="63">
        <f t="shared" si="2"/>
        <v>997.95512257240341</v>
      </c>
      <c r="G25" s="35"/>
      <c r="I25" s="35"/>
    </row>
    <row r="26" spans="1:10" ht="12.75" hidden="1" customHeight="1" x14ac:dyDescent="0.2">
      <c r="A26" s="29"/>
      <c r="B26" s="64" t="s">
        <v>38</v>
      </c>
      <c r="C26" s="64" t="s">
        <v>24</v>
      </c>
      <c r="D26" s="65">
        <v>0</v>
      </c>
      <c r="E26" s="66">
        <v>0</v>
      </c>
      <c r="F26" s="65">
        <v>0</v>
      </c>
    </row>
    <row r="27" spans="1:10" ht="12.75" hidden="1" customHeight="1" x14ac:dyDescent="0.2">
      <c r="A27" s="29"/>
      <c r="B27" s="64" t="s">
        <v>39</v>
      </c>
      <c r="C27" s="64" t="s">
        <v>24</v>
      </c>
      <c r="D27" s="65">
        <v>0</v>
      </c>
      <c r="E27" s="66">
        <v>0</v>
      </c>
      <c r="F27" s="65">
        <v>0</v>
      </c>
    </row>
    <row r="28" spans="1:10" ht="12.75" hidden="1" customHeight="1" x14ac:dyDescent="0.2">
      <c r="A28" s="29"/>
      <c r="B28" s="64" t="s">
        <v>40</v>
      </c>
      <c r="C28" s="64" t="s">
        <v>24</v>
      </c>
      <c r="D28" s="65">
        <v>0</v>
      </c>
      <c r="E28" s="66">
        <v>0</v>
      </c>
      <c r="F28" s="65">
        <v>0</v>
      </c>
    </row>
    <row r="29" spans="1:10" ht="25.5" x14ac:dyDescent="0.2">
      <c r="A29" s="29"/>
      <c r="B29" s="64" t="s">
        <v>41</v>
      </c>
      <c r="C29" s="64" t="s">
        <v>24</v>
      </c>
      <c r="D29" s="65">
        <f>E29+F29</f>
        <v>123.259</v>
      </c>
      <c r="E29" s="65">
        <v>123.259</v>
      </c>
      <c r="F29" s="65">
        <v>0</v>
      </c>
      <c r="G29" s="35"/>
    </row>
    <row r="30" spans="1:10" ht="12.75" x14ac:dyDescent="0.2">
      <c r="A30" s="29"/>
      <c r="B30" s="64" t="s">
        <v>42</v>
      </c>
      <c r="C30" s="64" t="s">
        <v>24</v>
      </c>
      <c r="D30" s="65">
        <f t="shared" ref="D30:D46" si="3">E30+F30</f>
        <v>673.52789000000007</v>
      </c>
      <c r="E30" s="65">
        <v>75.15849</v>
      </c>
      <c r="F30" s="65">
        <v>598.36940000000004</v>
      </c>
      <c r="G30" s="35"/>
    </row>
    <row r="31" spans="1:10" ht="12.75" x14ac:dyDescent="0.2">
      <c r="A31" s="29"/>
      <c r="B31" s="64" t="s">
        <v>43</v>
      </c>
      <c r="C31" s="64" t="s">
        <v>24</v>
      </c>
      <c r="D31" s="65">
        <f t="shared" si="3"/>
        <v>0</v>
      </c>
      <c r="E31" s="65">
        <v>0</v>
      </c>
      <c r="F31" s="65">
        <v>0</v>
      </c>
    </row>
    <row r="32" spans="1:10" ht="12.75" x14ac:dyDescent="0.2">
      <c r="A32" s="29"/>
      <c r="B32" s="64" t="s">
        <v>109</v>
      </c>
      <c r="C32" s="64" t="s">
        <v>24</v>
      </c>
      <c r="D32" s="65">
        <f t="shared" si="3"/>
        <v>1035.615</v>
      </c>
      <c r="E32" s="65">
        <v>1035.615</v>
      </c>
      <c r="F32" s="65">
        <v>0</v>
      </c>
    </row>
    <row r="33" spans="1:10" ht="12.75" x14ac:dyDescent="0.2">
      <c r="A33" s="29"/>
      <c r="B33" s="64" t="s">
        <v>110</v>
      </c>
      <c r="C33" s="64" t="s">
        <v>24</v>
      </c>
      <c r="D33" s="65">
        <f t="shared" si="3"/>
        <v>586.87965115548195</v>
      </c>
      <c r="E33" s="65">
        <v>310.31433692079332</v>
      </c>
      <c r="F33" s="65">
        <v>276.56531423468857</v>
      </c>
    </row>
    <row r="34" spans="1:10" ht="12.75" hidden="1" x14ac:dyDescent="0.2">
      <c r="A34" s="29"/>
      <c r="B34" s="64" t="s">
        <v>111</v>
      </c>
      <c r="C34" s="64" t="s">
        <v>24</v>
      </c>
      <c r="D34" s="65">
        <f t="shared" si="3"/>
        <v>0</v>
      </c>
      <c r="E34" s="65">
        <v>0</v>
      </c>
      <c r="F34" s="65">
        <v>0</v>
      </c>
    </row>
    <row r="35" spans="1:10" ht="12.75" hidden="1" x14ac:dyDescent="0.2">
      <c r="A35" s="29"/>
      <c r="B35" s="64" t="s">
        <v>112</v>
      </c>
      <c r="C35" s="64" t="s">
        <v>24</v>
      </c>
      <c r="D35" s="65">
        <f t="shared" si="3"/>
        <v>0</v>
      </c>
      <c r="E35" s="65">
        <v>0</v>
      </c>
      <c r="F35" s="65">
        <v>0</v>
      </c>
    </row>
    <row r="36" spans="1:10" ht="25.5" x14ac:dyDescent="0.2">
      <c r="A36" s="29"/>
      <c r="B36" s="64" t="s">
        <v>113</v>
      </c>
      <c r="C36" s="64" t="s">
        <v>24</v>
      </c>
      <c r="D36" s="65">
        <f t="shared" si="3"/>
        <v>1430.5010000000002</v>
      </c>
      <c r="E36" s="65">
        <v>1430.5010000000002</v>
      </c>
      <c r="F36" s="65">
        <v>0</v>
      </c>
    </row>
    <row r="37" spans="1:10" ht="12.75" x14ac:dyDescent="0.2">
      <c r="A37" s="29"/>
      <c r="B37" s="64" t="s">
        <v>114</v>
      </c>
      <c r="C37" s="64" t="s">
        <v>24</v>
      </c>
      <c r="D37" s="65">
        <f t="shared" si="3"/>
        <v>621.30601999999999</v>
      </c>
      <c r="E37" s="65">
        <v>621.30601999999999</v>
      </c>
      <c r="F37" s="65">
        <v>0</v>
      </c>
    </row>
    <row r="38" spans="1:10" ht="12.75" x14ac:dyDescent="0.2">
      <c r="A38" s="29"/>
      <c r="B38" s="64" t="s">
        <v>115</v>
      </c>
      <c r="C38" s="64" t="s">
        <v>24</v>
      </c>
      <c r="D38" s="65">
        <f t="shared" si="3"/>
        <v>161.79554124391683</v>
      </c>
      <c r="E38" s="65">
        <v>142.26716446981033</v>
      </c>
      <c r="F38" s="65">
        <v>19.528376774106516</v>
      </c>
    </row>
    <row r="39" spans="1:10" ht="12.75" x14ac:dyDescent="0.2">
      <c r="A39" s="29"/>
      <c r="B39" s="64" t="s">
        <v>116</v>
      </c>
      <c r="C39" s="64" t="s">
        <v>24</v>
      </c>
      <c r="D39" s="65">
        <f t="shared" si="3"/>
        <v>228.988</v>
      </c>
      <c r="E39" s="65">
        <v>228.988</v>
      </c>
      <c r="F39" s="65">
        <v>0</v>
      </c>
    </row>
    <row r="40" spans="1:10" ht="12.75" hidden="1" x14ac:dyDescent="0.2">
      <c r="A40" s="29"/>
      <c r="B40" s="64" t="s">
        <v>117</v>
      </c>
      <c r="C40" s="64" t="s">
        <v>24</v>
      </c>
      <c r="D40" s="65">
        <f t="shared" si="3"/>
        <v>0</v>
      </c>
      <c r="E40" s="65"/>
      <c r="F40" s="65">
        <v>0</v>
      </c>
    </row>
    <row r="41" spans="1:10" ht="25.5" hidden="1" x14ac:dyDescent="0.2">
      <c r="A41" s="29"/>
      <c r="B41" s="64" t="s">
        <v>118</v>
      </c>
      <c r="C41" s="64" t="s">
        <v>24</v>
      </c>
      <c r="D41" s="65">
        <f t="shared" si="3"/>
        <v>0</v>
      </c>
      <c r="E41" s="65">
        <v>0</v>
      </c>
      <c r="F41" s="65">
        <v>0</v>
      </c>
    </row>
    <row r="42" spans="1:10" ht="12.75" x14ac:dyDescent="0.2">
      <c r="A42" s="29"/>
      <c r="B42" s="64" t="s">
        <v>119</v>
      </c>
      <c r="C42" s="64" t="s">
        <v>24</v>
      </c>
      <c r="D42" s="65">
        <f t="shared" si="3"/>
        <v>60</v>
      </c>
      <c r="E42" s="65">
        <v>30.739417245870374</v>
      </c>
      <c r="F42" s="65">
        <v>29.260582754129622</v>
      </c>
    </row>
    <row r="43" spans="1:10" ht="25.5" x14ac:dyDescent="0.2">
      <c r="A43" s="29"/>
      <c r="B43" s="64" t="s">
        <v>120</v>
      </c>
      <c r="C43" s="64" t="s">
        <v>24</v>
      </c>
      <c r="D43" s="65">
        <f t="shared" si="3"/>
        <v>4293.9571599999999</v>
      </c>
      <c r="E43" s="65">
        <v>4293.9571599999999</v>
      </c>
      <c r="F43" s="65">
        <v>0</v>
      </c>
    </row>
    <row r="44" spans="1:10" ht="12.75" x14ac:dyDescent="0.2">
      <c r="A44" s="29"/>
      <c r="B44" s="64" t="s">
        <v>121</v>
      </c>
      <c r="C44" s="64" t="s">
        <v>24</v>
      </c>
      <c r="D44" s="65">
        <f t="shared" si="3"/>
        <v>202.75149237049033</v>
      </c>
      <c r="E44" s="65">
        <v>128.52004356101165</v>
      </c>
      <c r="F44" s="65">
        <v>74.231448809478678</v>
      </c>
    </row>
    <row r="45" spans="1:10" ht="12.75" hidden="1" x14ac:dyDescent="0.2">
      <c r="A45" s="29"/>
      <c r="B45" s="64"/>
      <c r="C45" s="64" t="s">
        <v>24</v>
      </c>
      <c r="D45" s="65">
        <f t="shared" si="3"/>
        <v>0</v>
      </c>
      <c r="E45" s="65"/>
      <c r="F45" s="65"/>
    </row>
    <row r="46" spans="1:10" ht="12.75" hidden="1" x14ac:dyDescent="0.2">
      <c r="A46" s="29"/>
      <c r="B46" s="64" t="s">
        <v>44</v>
      </c>
      <c r="C46" s="64" t="s">
        <v>24</v>
      </c>
      <c r="D46" s="65">
        <f t="shared" si="3"/>
        <v>0</v>
      </c>
      <c r="E46" s="65"/>
      <c r="F46" s="65"/>
      <c r="G46" s="35"/>
    </row>
    <row r="47" spans="1:10" ht="38.25" x14ac:dyDescent="0.2">
      <c r="A47" s="29" t="s">
        <v>45</v>
      </c>
      <c r="B47" s="62" t="s">
        <v>46</v>
      </c>
      <c r="C47" s="62" t="s">
        <v>24</v>
      </c>
      <c r="D47" s="63">
        <f>SUM(D48:D74)</f>
        <v>30577.113118783134</v>
      </c>
      <c r="E47" s="63">
        <f>SUM(E48:E74)</f>
        <v>20033.733555272498</v>
      </c>
      <c r="F47" s="63">
        <f>SUM(F48:F74)</f>
        <v>10543.379563510638</v>
      </c>
      <c r="G47" s="35"/>
      <c r="I47" s="35"/>
      <c r="J47" s="35"/>
    </row>
    <row r="48" spans="1:10" ht="12.75" x14ac:dyDescent="0.2">
      <c r="A48" s="29"/>
      <c r="B48" s="64" t="s">
        <v>47</v>
      </c>
      <c r="C48" s="64" t="s">
        <v>24</v>
      </c>
      <c r="D48" s="65">
        <f>E48+F48</f>
        <v>1540.1751577700211</v>
      </c>
      <c r="E48" s="65">
        <v>851.89669231732444</v>
      </c>
      <c r="F48" s="65">
        <v>688.27846545269676</v>
      </c>
    </row>
    <row r="49" spans="1:10" ht="12.75" customHeight="1" x14ac:dyDescent="0.2">
      <c r="A49" s="29"/>
      <c r="B49" s="64" t="s">
        <v>48</v>
      </c>
      <c r="C49" s="64" t="s">
        <v>24</v>
      </c>
      <c r="D49" s="65">
        <f t="shared" ref="D49:D74" si="4">E49+F49</f>
        <v>0</v>
      </c>
      <c r="E49" s="65">
        <v>0</v>
      </c>
      <c r="F49" s="65">
        <v>0</v>
      </c>
    </row>
    <row r="50" spans="1:10" ht="12.75" x14ac:dyDescent="0.2">
      <c r="A50" s="29"/>
      <c r="B50" s="64" t="s">
        <v>49</v>
      </c>
      <c r="C50" s="64" t="s">
        <v>24</v>
      </c>
      <c r="D50" s="65">
        <f t="shared" si="4"/>
        <v>7961.9515686418363</v>
      </c>
      <c r="E50" s="65">
        <v>5385.6495000698669</v>
      </c>
      <c r="F50" s="65">
        <v>2576.3020685719694</v>
      </c>
      <c r="G50" s="35"/>
      <c r="I50" s="35"/>
    </row>
    <row r="51" spans="1:10" ht="12.75" x14ac:dyDescent="0.2">
      <c r="A51" s="29"/>
      <c r="B51" s="32" t="s">
        <v>50</v>
      </c>
      <c r="C51" s="32" t="s">
        <v>24</v>
      </c>
      <c r="D51" s="65">
        <f t="shared" si="4"/>
        <v>12407.336070413941</v>
      </c>
      <c r="E51" s="33">
        <v>10856.177387405298</v>
      </c>
      <c r="F51" s="65">
        <v>1551.1586830086426</v>
      </c>
      <c r="G51" s="35"/>
    </row>
    <row r="52" spans="1:10" ht="12.75" x14ac:dyDescent="0.2">
      <c r="A52" s="29"/>
      <c r="B52" s="32" t="s">
        <v>51</v>
      </c>
      <c r="C52" s="32" t="s">
        <v>24</v>
      </c>
      <c r="D52" s="65">
        <f t="shared" si="4"/>
        <v>0</v>
      </c>
      <c r="E52" s="33">
        <v>0</v>
      </c>
      <c r="F52" s="65">
        <v>0</v>
      </c>
    </row>
    <row r="53" spans="1:10" ht="12.75" x14ac:dyDescent="0.2">
      <c r="A53" s="29"/>
      <c r="B53" s="32" t="s">
        <v>52</v>
      </c>
      <c r="C53" s="32" t="s">
        <v>24</v>
      </c>
      <c r="D53" s="65">
        <f t="shared" si="4"/>
        <v>691.26578141645723</v>
      </c>
      <c r="E53" s="33">
        <v>607.83147583076311</v>
      </c>
      <c r="F53" s="65">
        <v>83.434305585694119</v>
      </c>
    </row>
    <row r="54" spans="1:10" ht="12.75" x14ac:dyDescent="0.2">
      <c r="A54" s="29"/>
      <c r="B54" s="32" t="s">
        <v>53</v>
      </c>
      <c r="C54" s="32" t="s">
        <v>24</v>
      </c>
      <c r="D54" s="65">
        <f t="shared" si="4"/>
        <v>247.64624165183687</v>
      </c>
      <c r="E54" s="33">
        <v>217.7558684284009</v>
      </c>
      <c r="F54" s="65">
        <v>29.890373223435958</v>
      </c>
    </row>
    <row r="55" spans="1:10" ht="12.75" x14ac:dyDescent="0.2">
      <c r="A55" s="29"/>
      <c r="B55" s="32" t="s">
        <v>54</v>
      </c>
      <c r="C55" s="32" t="s">
        <v>24</v>
      </c>
      <c r="D55" s="65">
        <f t="shared" si="4"/>
        <v>0</v>
      </c>
      <c r="E55" s="33">
        <v>0</v>
      </c>
      <c r="F55" s="65">
        <v>0</v>
      </c>
    </row>
    <row r="56" spans="1:10" ht="12.75" hidden="1" customHeight="1" x14ac:dyDescent="0.2">
      <c r="A56" s="29"/>
      <c r="B56" s="32"/>
      <c r="C56" s="32"/>
      <c r="D56" s="65"/>
      <c r="E56" s="33"/>
      <c r="F56" s="65"/>
    </row>
    <row r="57" spans="1:10" ht="12.75" x14ac:dyDescent="0.2">
      <c r="A57" s="29"/>
      <c r="B57" s="32" t="s">
        <v>55</v>
      </c>
      <c r="C57" s="32" t="s">
        <v>24</v>
      </c>
      <c r="D57" s="65">
        <f t="shared" si="4"/>
        <v>103.62008629682362</v>
      </c>
      <c r="E57" s="33">
        <v>81.800879079977648</v>
      </c>
      <c r="F57" s="65">
        <v>21.819207216845967</v>
      </c>
    </row>
    <row r="58" spans="1:10" ht="12.75" x14ac:dyDescent="0.2">
      <c r="A58" s="29"/>
      <c r="B58" s="32" t="s">
        <v>56</v>
      </c>
      <c r="C58" s="32" t="s">
        <v>24</v>
      </c>
      <c r="D58" s="65">
        <f t="shared" si="4"/>
        <v>37.612788545871631</v>
      </c>
      <c r="E58" s="33">
        <v>33.073005183478166</v>
      </c>
      <c r="F58" s="65">
        <v>4.5397833623934636</v>
      </c>
    </row>
    <row r="59" spans="1:10" ht="12.75" x14ac:dyDescent="0.2">
      <c r="A59" s="29"/>
      <c r="B59" s="32" t="s">
        <v>57</v>
      </c>
      <c r="C59" s="32" t="s">
        <v>24</v>
      </c>
      <c r="D59" s="65">
        <f t="shared" si="4"/>
        <v>720.6690000000001</v>
      </c>
      <c r="E59" s="33">
        <v>0</v>
      </c>
      <c r="F59" s="65">
        <v>720.6690000000001</v>
      </c>
      <c r="J59" s="35"/>
    </row>
    <row r="60" spans="1:10" ht="12.75" x14ac:dyDescent="0.2">
      <c r="A60" s="29"/>
      <c r="B60" s="32" t="s">
        <v>58</v>
      </c>
      <c r="C60" s="32" t="s">
        <v>24</v>
      </c>
      <c r="D60" s="65">
        <f t="shared" si="4"/>
        <v>3385.5031362830828</v>
      </c>
      <c r="E60" s="33">
        <v>452.2462959995654</v>
      </c>
      <c r="F60" s="65">
        <v>2933.2568402835172</v>
      </c>
      <c r="J60" s="35"/>
    </row>
    <row r="61" spans="1:10" ht="12.75" x14ac:dyDescent="0.2">
      <c r="A61" s="29"/>
      <c r="B61" s="32" t="s">
        <v>59</v>
      </c>
      <c r="C61" s="32" t="s">
        <v>24</v>
      </c>
      <c r="D61" s="65">
        <f t="shared" si="4"/>
        <v>285.47899999999998</v>
      </c>
      <c r="E61" s="33">
        <v>0</v>
      </c>
      <c r="F61" s="65">
        <v>285.47899999999998</v>
      </c>
    </row>
    <row r="62" spans="1:10" ht="12.75" x14ac:dyDescent="0.2">
      <c r="A62" s="29"/>
      <c r="B62" s="32" t="s">
        <v>60</v>
      </c>
      <c r="C62" s="32" t="s">
        <v>24</v>
      </c>
      <c r="D62" s="65">
        <f t="shared" si="4"/>
        <v>514.46313473675104</v>
      </c>
      <c r="E62" s="33">
        <v>350.1990989703404</v>
      </c>
      <c r="F62" s="65">
        <v>164.2640357664107</v>
      </c>
      <c r="J62" s="35"/>
    </row>
    <row r="63" spans="1:10" ht="12.75" x14ac:dyDescent="0.2">
      <c r="A63" s="29"/>
      <c r="B63" s="32" t="s">
        <v>61</v>
      </c>
      <c r="C63" s="32" t="s">
        <v>24</v>
      </c>
      <c r="D63" s="65">
        <f t="shared" si="4"/>
        <v>96</v>
      </c>
      <c r="E63" s="33">
        <v>96</v>
      </c>
      <c r="F63" s="65">
        <v>0</v>
      </c>
    </row>
    <row r="64" spans="1:10" ht="12.75" x14ac:dyDescent="0.2">
      <c r="A64" s="29"/>
      <c r="B64" s="32" t="s">
        <v>62</v>
      </c>
      <c r="C64" s="32" t="s">
        <v>24</v>
      </c>
      <c r="D64" s="65">
        <f t="shared" si="4"/>
        <v>218.79265000000001</v>
      </c>
      <c r="E64" s="33">
        <v>0</v>
      </c>
      <c r="F64" s="65">
        <v>218.79265000000001</v>
      </c>
    </row>
    <row r="65" spans="1:7" ht="12.75" x14ac:dyDescent="0.2">
      <c r="A65" s="29"/>
      <c r="B65" s="32" t="s">
        <v>63</v>
      </c>
      <c r="C65" s="32" t="s">
        <v>24</v>
      </c>
      <c r="D65" s="65">
        <f t="shared" si="4"/>
        <v>28.295935654692169</v>
      </c>
      <c r="E65" s="33">
        <v>17.448870672500714</v>
      </c>
      <c r="F65" s="65">
        <v>10.847064982191455</v>
      </c>
    </row>
    <row r="66" spans="1:7" ht="12.75" x14ac:dyDescent="0.2">
      <c r="A66" s="29"/>
      <c r="B66" s="32" t="s">
        <v>64</v>
      </c>
      <c r="C66" s="32" t="s">
        <v>24</v>
      </c>
      <c r="D66" s="65">
        <f t="shared" si="4"/>
        <v>0</v>
      </c>
      <c r="E66" s="33">
        <v>0</v>
      </c>
      <c r="F66" s="65">
        <v>0</v>
      </c>
    </row>
    <row r="67" spans="1:7" ht="12.75" x14ac:dyDescent="0.2">
      <c r="A67" s="29"/>
      <c r="B67" s="32" t="s">
        <v>65</v>
      </c>
      <c r="C67" s="32" t="s">
        <v>24</v>
      </c>
      <c r="D67" s="65">
        <f t="shared" si="4"/>
        <v>0</v>
      </c>
      <c r="E67" s="33">
        <v>0</v>
      </c>
      <c r="F67" s="65">
        <v>0</v>
      </c>
    </row>
    <row r="68" spans="1:7" ht="12.75" x14ac:dyDescent="0.2">
      <c r="A68" s="29"/>
      <c r="B68" s="32" t="s">
        <v>66</v>
      </c>
      <c r="C68" s="32" t="s">
        <v>24</v>
      </c>
      <c r="D68" s="65">
        <f t="shared" si="4"/>
        <v>166.82240824883399</v>
      </c>
      <c r="E68" s="33">
        <v>28.597245149431949</v>
      </c>
      <c r="F68" s="65">
        <v>138.22516309940204</v>
      </c>
    </row>
    <row r="69" spans="1:7" ht="12.75" x14ac:dyDescent="0.2">
      <c r="A69" s="29"/>
      <c r="B69" s="32" t="s">
        <v>67</v>
      </c>
      <c r="C69" s="32" t="s">
        <v>24</v>
      </c>
      <c r="D69" s="65">
        <f t="shared" si="4"/>
        <v>446.30793403001917</v>
      </c>
      <c r="E69" s="33">
        <v>171.87586018201293</v>
      </c>
      <c r="F69" s="65">
        <v>274.43207384800621</v>
      </c>
    </row>
    <row r="70" spans="1:7" ht="12.75" x14ac:dyDescent="0.2">
      <c r="A70" s="29"/>
      <c r="B70" s="32" t="s">
        <v>68</v>
      </c>
      <c r="C70" s="32" t="s">
        <v>24</v>
      </c>
      <c r="D70" s="65">
        <f t="shared" si="4"/>
        <v>577.68185980844737</v>
      </c>
      <c r="E70" s="33">
        <v>194.10758111707653</v>
      </c>
      <c r="F70" s="65">
        <v>383.57427869137081</v>
      </c>
    </row>
    <row r="71" spans="1:7" ht="12.75" x14ac:dyDescent="0.2">
      <c r="A71" s="29"/>
      <c r="B71" s="32" t="s">
        <v>69</v>
      </c>
      <c r="C71" s="32" t="s">
        <v>24</v>
      </c>
      <c r="D71" s="65">
        <f t="shared" si="4"/>
        <v>146.26374007592102</v>
      </c>
      <c r="E71" s="33">
        <v>142.00627487546771</v>
      </c>
      <c r="F71" s="65">
        <v>4.257465200453324</v>
      </c>
    </row>
    <row r="72" spans="1:7" ht="12.75" x14ac:dyDescent="0.2">
      <c r="A72" s="29"/>
      <c r="B72" s="32" t="s">
        <v>122</v>
      </c>
      <c r="C72" s="32" t="s">
        <v>24</v>
      </c>
      <c r="D72" s="65">
        <f t="shared" si="4"/>
        <v>853.08086000000014</v>
      </c>
      <c r="E72" s="33">
        <v>443.73784055267299</v>
      </c>
      <c r="F72" s="65">
        <v>409.34301944732715</v>
      </c>
    </row>
    <row r="73" spans="1:7" ht="12.75" x14ac:dyDescent="0.2">
      <c r="A73" s="29"/>
      <c r="B73" s="32" t="s">
        <v>123</v>
      </c>
      <c r="C73" s="32" t="s">
        <v>24</v>
      </c>
      <c r="D73" s="65">
        <f t="shared" si="4"/>
        <v>39.596559961153559</v>
      </c>
      <c r="E73" s="33">
        <v>18.35872650713516</v>
      </c>
      <c r="F73" s="65">
        <v>21.237833454018396</v>
      </c>
    </row>
    <row r="74" spans="1:7" ht="12.75" x14ac:dyDescent="0.2">
      <c r="A74" s="29"/>
      <c r="B74" s="32" t="s">
        <v>70</v>
      </c>
      <c r="C74" s="32" t="s">
        <v>24</v>
      </c>
      <c r="D74" s="65">
        <f t="shared" si="4"/>
        <v>108.54920524744655</v>
      </c>
      <c r="E74" s="33">
        <v>84.970952931183163</v>
      </c>
      <c r="F74" s="65">
        <v>23.578252316263391</v>
      </c>
    </row>
    <row r="75" spans="1:7" ht="12.75" x14ac:dyDescent="0.2">
      <c r="A75" s="29" t="s">
        <v>71</v>
      </c>
      <c r="B75" s="30" t="s">
        <v>72</v>
      </c>
      <c r="C75" s="30" t="s">
        <v>24</v>
      </c>
      <c r="D75" s="31">
        <f>E75+F75</f>
        <v>0</v>
      </c>
      <c r="E75" s="31">
        <v>0</v>
      </c>
      <c r="F75" s="63">
        <v>0</v>
      </c>
    </row>
    <row r="76" spans="1:7" ht="12.75" x14ac:dyDescent="0.2">
      <c r="A76" s="29" t="s">
        <v>73</v>
      </c>
      <c r="B76" s="30" t="s">
        <v>74</v>
      </c>
      <c r="C76" s="30" t="s">
        <v>24</v>
      </c>
      <c r="D76" s="31">
        <f t="shared" ref="D76:D77" si="5">E76+F76</f>
        <v>202.81713409386978</v>
      </c>
      <c r="E76" s="31">
        <v>154.23022559970542</v>
      </c>
      <c r="F76" s="63">
        <v>48.586908494164362</v>
      </c>
      <c r="G76" s="35"/>
    </row>
    <row r="77" spans="1:7" ht="12.75" x14ac:dyDescent="0.2">
      <c r="A77" s="29" t="s">
        <v>75</v>
      </c>
      <c r="B77" s="30" t="s">
        <v>76</v>
      </c>
      <c r="C77" s="30" t="s">
        <v>24</v>
      </c>
      <c r="D77" s="31">
        <f t="shared" si="5"/>
        <v>13914.891920116392</v>
      </c>
      <c r="E77" s="31">
        <v>11523.720611160257</v>
      </c>
      <c r="F77" s="31">
        <v>2391.1713089561345</v>
      </c>
    </row>
    <row r="78" spans="1:7" s="61" customFormat="1" ht="12.75" x14ac:dyDescent="0.2">
      <c r="A78" s="67"/>
      <c r="B78" s="64" t="s">
        <v>77</v>
      </c>
      <c r="C78" s="64" t="s">
        <v>24</v>
      </c>
      <c r="D78" s="65">
        <f>E78+F78</f>
        <v>4076.5154287104438</v>
      </c>
      <c r="E78" s="65">
        <v>3584.4887102652037</v>
      </c>
      <c r="F78" s="65">
        <v>492.02671844524002</v>
      </c>
    </row>
    <row r="79" spans="1:7" s="61" customFormat="1" ht="12.75" x14ac:dyDescent="0.2">
      <c r="A79" s="67"/>
      <c r="B79" s="64" t="s">
        <v>78</v>
      </c>
      <c r="C79" s="64" t="s">
        <v>24</v>
      </c>
      <c r="D79" s="65">
        <f t="shared" ref="D79:D82" si="6">E79+F79</f>
        <v>2238.8818471091795</v>
      </c>
      <c r="E79" s="65">
        <v>1511.397483511535</v>
      </c>
      <c r="F79" s="65">
        <v>727.48436359764435</v>
      </c>
    </row>
    <row r="80" spans="1:7" s="61" customFormat="1" ht="12.75" x14ac:dyDescent="0.2">
      <c r="A80" s="68"/>
      <c r="B80" s="64" t="s">
        <v>79</v>
      </c>
      <c r="C80" s="64" t="s">
        <v>24</v>
      </c>
      <c r="D80" s="65">
        <f t="shared" si="6"/>
        <v>1383.3608208171413</v>
      </c>
      <c r="E80" s="65">
        <v>961.97468953037651</v>
      </c>
      <c r="F80" s="65">
        <v>421.38613128676491</v>
      </c>
    </row>
    <row r="81" spans="1:11" s="61" customFormat="1" ht="38.25" x14ac:dyDescent="0.2">
      <c r="A81" s="68"/>
      <c r="B81" s="64" t="s">
        <v>80</v>
      </c>
      <c r="C81" s="64" t="s">
        <v>24</v>
      </c>
      <c r="D81" s="65">
        <f t="shared" si="6"/>
        <v>6216.1338234796258</v>
      </c>
      <c r="E81" s="65">
        <v>5465.8597278531406</v>
      </c>
      <c r="F81" s="65">
        <v>750.2740956264854</v>
      </c>
    </row>
    <row r="82" spans="1:11" s="61" customFormat="1" ht="12.75" x14ac:dyDescent="0.2">
      <c r="A82" s="68"/>
      <c r="B82" s="64" t="s">
        <v>81</v>
      </c>
      <c r="C82" s="64" t="s">
        <v>24</v>
      </c>
      <c r="D82" s="65">
        <f t="shared" si="6"/>
        <v>0</v>
      </c>
      <c r="E82" s="65">
        <v>0</v>
      </c>
      <c r="F82" s="65">
        <v>0</v>
      </c>
    </row>
    <row r="83" spans="1:11" ht="12.75" x14ac:dyDescent="0.2">
      <c r="A83" s="37"/>
      <c r="B83" s="38" t="s">
        <v>82</v>
      </c>
      <c r="C83" s="39" t="s">
        <v>24</v>
      </c>
      <c r="D83" s="40">
        <f>E83+F83</f>
        <v>403764.45092363021</v>
      </c>
      <c r="E83" s="40">
        <f>E14+E23+E25+E47+E75+E76+E77</f>
        <v>269263.80428179505</v>
      </c>
      <c r="F83" s="40">
        <f>F14+F23+F25+F47+F75+F76+F77</f>
        <v>134500.64664183516</v>
      </c>
      <c r="K83" s="35"/>
    </row>
    <row r="84" spans="1:11" ht="12.75" x14ac:dyDescent="0.2">
      <c r="A84" s="41"/>
      <c r="B84" s="41"/>
      <c r="C84" s="41"/>
      <c r="D84" s="41"/>
      <c r="E84" s="41"/>
      <c r="F84" s="69"/>
    </row>
    <row r="85" spans="1:11" ht="22.5" customHeight="1" x14ac:dyDescent="0.2">
      <c r="A85" s="97" t="s">
        <v>83</v>
      </c>
      <c r="B85" s="98"/>
      <c r="C85" s="98"/>
      <c r="D85" s="98"/>
      <c r="E85" s="98"/>
      <c r="F85" s="99"/>
    </row>
    <row r="86" spans="1:11" ht="25.5" x14ac:dyDescent="0.2">
      <c r="A86" s="42"/>
      <c r="B86" s="43" t="s">
        <v>84</v>
      </c>
      <c r="C86" s="44" t="s">
        <v>24</v>
      </c>
      <c r="D86" s="45">
        <f>E86+F86</f>
        <v>32.424908162734212</v>
      </c>
      <c r="E86" s="45">
        <v>17.790857332986853</v>
      </c>
      <c r="F86" s="46">
        <v>14.634050829747355</v>
      </c>
      <c r="G86" s="35"/>
    </row>
    <row r="87" spans="1:11" ht="12.75" x14ac:dyDescent="0.2">
      <c r="A87" s="42"/>
      <c r="B87" s="43" t="s">
        <v>85</v>
      </c>
      <c r="C87" s="44" t="s">
        <v>24</v>
      </c>
      <c r="D87" s="45">
        <f t="shared" ref="D87:D88" si="7">E87+F87</f>
        <v>0</v>
      </c>
      <c r="E87" s="45"/>
      <c r="F87" s="46"/>
    </row>
    <row r="88" spans="1:11" ht="12.75" x14ac:dyDescent="0.2">
      <c r="A88" s="42"/>
      <c r="B88" s="43" t="s">
        <v>86</v>
      </c>
      <c r="C88" s="44" t="s">
        <v>24</v>
      </c>
      <c r="D88" s="45">
        <f t="shared" si="7"/>
        <v>13938.205716779772</v>
      </c>
      <c r="E88" s="45">
        <v>10236.200073140484</v>
      </c>
      <c r="F88" s="46">
        <v>3702.005643639287</v>
      </c>
      <c r="G88" s="35"/>
    </row>
    <row r="89" spans="1:11" ht="12.75" x14ac:dyDescent="0.2">
      <c r="A89" s="70"/>
      <c r="B89" s="71" t="s">
        <v>87</v>
      </c>
      <c r="C89" s="72" t="s">
        <v>24</v>
      </c>
      <c r="D89" s="73">
        <f>D90+D91+D96</f>
        <v>8933.9758013014762</v>
      </c>
      <c r="E89" s="73">
        <v>7453.2937353564157</v>
      </c>
      <c r="F89" s="73">
        <v>1480.6820659450602</v>
      </c>
      <c r="G89" s="35"/>
    </row>
    <row r="90" spans="1:11" ht="38.25" x14ac:dyDescent="0.2">
      <c r="A90" s="42"/>
      <c r="B90" s="43" t="s">
        <v>88</v>
      </c>
      <c r="C90" s="44" t="s">
        <v>24</v>
      </c>
      <c r="D90" s="45">
        <f>E90+F90</f>
        <v>1.0939999999999999</v>
      </c>
      <c r="E90" s="45">
        <v>0.96199999999999997</v>
      </c>
      <c r="F90" s="45">
        <v>0.13200000000000001</v>
      </c>
      <c r="H90" s="35"/>
    </row>
    <row r="91" spans="1:11" ht="12.75" x14ac:dyDescent="0.2">
      <c r="A91" s="42"/>
      <c r="B91" s="43" t="s">
        <v>89</v>
      </c>
      <c r="C91" s="44" t="s">
        <v>24</v>
      </c>
      <c r="D91" s="45">
        <f>E91+F91</f>
        <v>401.60743130147659</v>
      </c>
      <c r="E91" s="45">
        <v>205.41125535641626</v>
      </c>
      <c r="F91" s="74">
        <v>196.19617594506036</v>
      </c>
      <c r="H91" s="35"/>
      <c r="I91" s="35"/>
      <c r="J91" s="35"/>
    </row>
    <row r="92" spans="1:11" ht="12.75" hidden="1" customHeight="1" x14ac:dyDescent="0.2">
      <c r="A92" s="42"/>
      <c r="B92" s="43" t="s">
        <v>90</v>
      </c>
      <c r="C92" s="44" t="s">
        <v>24</v>
      </c>
      <c r="D92" s="45">
        <v>453.14369368265972</v>
      </c>
      <c r="E92" s="45">
        <v>371.66379368265967</v>
      </c>
      <c r="F92" s="47">
        <v>81.479900000000043</v>
      </c>
    </row>
    <row r="93" spans="1:11" ht="12.75" hidden="1" customHeight="1" x14ac:dyDescent="0.2">
      <c r="A93" s="42"/>
      <c r="B93" s="43" t="s">
        <v>91</v>
      </c>
      <c r="C93" s="44" t="s">
        <v>24</v>
      </c>
      <c r="D93" s="45">
        <v>0</v>
      </c>
      <c r="E93" s="45">
        <v>0</v>
      </c>
      <c r="F93" s="47">
        <v>0</v>
      </c>
    </row>
    <row r="94" spans="1:11" ht="12.75" hidden="1" customHeight="1" x14ac:dyDescent="0.2">
      <c r="A94" s="42"/>
      <c r="B94" s="43" t="s">
        <v>92</v>
      </c>
      <c r="C94" s="44" t="s">
        <v>24</v>
      </c>
      <c r="D94" s="45">
        <v>0</v>
      </c>
      <c r="E94" s="45">
        <v>0</v>
      </c>
      <c r="F94" s="47">
        <v>0</v>
      </c>
    </row>
    <row r="95" spans="1:11" ht="12.75" hidden="1" customHeight="1" x14ac:dyDescent="0.2">
      <c r="A95" s="42"/>
      <c r="B95" s="43" t="s">
        <v>93</v>
      </c>
      <c r="C95" s="44" t="s">
        <v>24</v>
      </c>
      <c r="D95" s="45">
        <v>0</v>
      </c>
      <c r="E95" s="45">
        <v>0</v>
      </c>
      <c r="F95" s="47">
        <v>0</v>
      </c>
    </row>
    <row r="96" spans="1:11" ht="12.75" x14ac:dyDescent="0.2">
      <c r="A96" s="70"/>
      <c r="B96" s="71" t="s">
        <v>94</v>
      </c>
      <c r="C96" s="72" t="s">
        <v>24</v>
      </c>
      <c r="D96" s="73">
        <f>D97+D98+D99+D100+D101</f>
        <v>8531.2743699999992</v>
      </c>
      <c r="E96" s="73">
        <v>7246.9204799999998</v>
      </c>
      <c r="F96" s="73">
        <v>1284.3538899999999</v>
      </c>
      <c r="G96" s="35"/>
      <c r="H96" s="35"/>
      <c r="I96" s="35"/>
      <c r="J96" s="35"/>
    </row>
    <row r="97" spans="1:10" ht="12.75" x14ac:dyDescent="0.2">
      <c r="A97" s="42"/>
      <c r="B97" s="43" t="s">
        <v>95</v>
      </c>
      <c r="C97" s="44" t="s">
        <v>24</v>
      </c>
      <c r="D97" s="45">
        <f>E97+F97</f>
        <v>0.89500000000000002</v>
      </c>
      <c r="E97" s="45">
        <v>0.78700000000000003</v>
      </c>
      <c r="F97" s="45">
        <v>0.108</v>
      </c>
      <c r="H97" s="35"/>
      <c r="I97" s="35"/>
      <c r="J97" s="35"/>
    </row>
    <row r="98" spans="1:10" ht="12.75" x14ac:dyDescent="0.2">
      <c r="A98" s="42"/>
      <c r="B98" s="43" t="s">
        <v>96</v>
      </c>
      <c r="C98" s="44" t="s">
        <v>24</v>
      </c>
      <c r="D98" s="45">
        <f t="shared" ref="D98:D107" si="8">E98+F98</f>
        <v>231.36986999999999</v>
      </c>
      <c r="E98" s="45">
        <v>114.93198</v>
      </c>
      <c r="F98" s="46">
        <v>116.43789000000001</v>
      </c>
    </row>
    <row r="99" spans="1:10" ht="12.75" x14ac:dyDescent="0.2">
      <c r="A99" s="42"/>
      <c r="B99" s="43" t="s">
        <v>97</v>
      </c>
      <c r="C99" s="44" t="s">
        <v>24</v>
      </c>
      <c r="D99" s="45">
        <f t="shared" si="8"/>
        <v>205.58099999999999</v>
      </c>
      <c r="E99" s="45">
        <v>180.768</v>
      </c>
      <c r="F99" s="45">
        <v>24.812999999999999</v>
      </c>
    </row>
    <row r="100" spans="1:10" ht="12.75" x14ac:dyDescent="0.2">
      <c r="A100" s="42"/>
      <c r="B100" s="43" t="s">
        <v>98</v>
      </c>
      <c r="C100" s="44" t="s">
        <v>24</v>
      </c>
      <c r="D100" s="45">
        <f t="shared" si="8"/>
        <v>0</v>
      </c>
      <c r="E100" s="45">
        <v>0</v>
      </c>
      <c r="F100" s="45">
        <v>0</v>
      </c>
    </row>
    <row r="101" spans="1:10" ht="12.75" x14ac:dyDescent="0.2">
      <c r="A101" s="42"/>
      <c r="B101" s="43" t="s">
        <v>99</v>
      </c>
      <c r="C101" s="44" t="s">
        <v>24</v>
      </c>
      <c r="D101" s="45">
        <f t="shared" si="8"/>
        <v>8093.4285</v>
      </c>
      <c r="E101" s="45">
        <v>6950.4335000000001</v>
      </c>
      <c r="F101" s="45">
        <v>1142.9949999999999</v>
      </c>
    </row>
    <row r="102" spans="1:10" ht="12.75" x14ac:dyDescent="0.2">
      <c r="A102" s="70"/>
      <c r="B102" s="71" t="s">
        <v>100</v>
      </c>
      <c r="C102" s="72" t="s">
        <v>24</v>
      </c>
      <c r="D102" s="73">
        <f t="shared" si="8"/>
        <v>89819.865256273421</v>
      </c>
      <c r="E102" s="73">
        <v>58110.99530552479</v>
      </c>
      <c r="F102" s="73">
        <v>31708.869950748631</v>
      </c>
      <c r="G102" s="35"/>
    </row>
    <row r="103" spans="1:10" ht="13.5" customHeight="1" x14ac:dyDescent="0.2">
      <c r="A103" s="70"/>
      <c r="B103" s="75" t="s">
        <v>101</v>
      </c>
      <c r="C103" s="76" t="s">
        <v>24</v>
      </c>
      <c r="D103" s="73">
        <f t="shared" si="8"/>
        <v>31815.501735908379</v>
      </c>
      <c r="E103" s="73">
        <v>26417.532436639915</v>
      </c>
      <c r="F103" s="73">
        <v>5397.9692992684631</v>
      </c>
      <c r="H103" s="35"/>
    </row>
    <row r="104" spans="1:10" ht="25.5" x14ac:dyDescent="0.2">
      <c r="A104" s="70"/>
      <c r="B104" s="71" t="s">
        <v>102</v>
      </c>
      <c r="C104" s="76" t="s">
        <v>24</v>
      </c>
      <c r="D104" s="73">
        <f t="shared" si="8"/>
        <v>16070.29693</v>
      </c>
      <c r="E104" s="73">
        <v>0</v>
      </c>
      <c r="F104" s="73">
        <v>16070.29693</v>
      </c>
      <c r="G104" s="35"/>
    </row>
    <row r="105" spans="1:10" ht="12.75" x14ac:dyDescent="0.2">
      <c r="A105" s="70"/>
      <c r="B105" s="71" t="s">
        <v>103</v>
      </c>
      <c r="C105" s="76" t="s">
        <v>24</v>
      </c>
      <c r="D105" s="73">
        <f t="shared" si="8"/>
        <v>4715.220680000004</v>
      </c>
      <c r="E105" s="73">
        <v>4715.220680000004</v>
      </c>
      <c r="F105" s="77"/>
    </row>
    <row r="106" spans="1:10" ht="38.25" x14ac:dyDescent="0.2">
      <c r="A106" s="42"/>
      <c r="B106" s="43" t="s">
        <v>104</v>
      </c>
      <c r="C106" s="78"/>
      <c r="D106" s="45">
        <f t="shared" si="8"/>
        <v>0</v>
      </c>
      <c r="E106" s="45"/>
      <c r="F106" s="45">
        <v>0</v>
      </c>
    </row>
    <row r="107" spans="1:10" ht="12.75" x14ac:dyDescent="0.2">
      <c r="A107" s="79"/>
      <c r="B107" s="80" t="s">
        <v>105</v>
      </c>
      <c r="C107" s="76" t="s">
        <v>24</v>
      </c>
      <c r="D107" s="73">
        <f t="shared" si="8"/>
        <v>2782.9783840232781</v>
      </c>
      <c r="E107" s="73">
        <v>2304.7441222320513</v>
      </c>
      <c r="F107" s="73">
        <v>478.23426179122691</v>
      </c>
    </row>
    <row r="108" spans="1:10" ht="12.75" x14ac:dyDescent="0.2">
      <c r="A108" s="36"/>
      <c r="B108" s="53"/>
      <c r="C108" s="78"/>
      <c r="D108" s="45"/>
      <c r="E108" s="45"/>
      <c r="F108" s="45"/>
    </row>
    <row r="109" spans="1:10" ht="12.75" x14ac:dyDescent="0.2">
      <c r="A109" s="37"/>
      <c r="B109" s="38" t="s">
        <v>106</v>
      </c>
      <c r="C109" s="81" t="s">
        <v>24</v>
      </c>
      <c r="D109" s="82">
        <f>D86+D87+D88+D89+D102+D103+D104+D105+D106+D107</f>
        <v>168108.46941244908</v>
      </c>
      <c r="E109" s="82">
        <f>E86+E87+E88+E89+E102+E103+E104+E105+E106+E107</f>
        <v>109255.77721022663</v>
      </c>
      <c r="F109" s="82">
        <f>F86+F87+F88+F89+F102+F103+F104+F105+F106+F107</f>
        <v>58852.692202222424</v>
      </c>
    </row>
    <row r="110" spans="1:10" ht="38.25" hidden="1" x14ac:dyDescent="0.2">
      <c r="A110" s="37"/>
      <c r="B110" s="38" t="s">
        <v>124</v>
      </c>
      <c r="C110" s="81" t="s">
        <v>24</v>
      </c>
      <c r="D110" s="82">
        <f>E110+F110</f>
        <v>0</v>
      </c>
      <c r="E110" s="82"/>
      <c r="F110" s="82">
        <v>0</v>
      </c>
    </row>
    <row r="111" spans="1:10" ht="51" hidden="1" x14ac:dyDescent="0.2">
      <c r="A111" s="37"/>
      <c r="B111" s="38" t="s">
        <v>125</v>
      </c>
      <c r="C111" s="81" t="s">
        <v>24</v>
      </c>
      <c r="D111" s="82">
        <f>E111+F111</f>
        <v>0</v>
      </c>
      <c r="E111" s="82">
        <v>0</v>
      </c>
      <c r="F111" s="82"/>
    </row>
    <row r="112" spans="1:10" x14ac:dyDescent="0.2">
      <c r="C112" s="83"/>
      <c r="D112" s="83"/>
      <c r="E112" s="83"/>
      <c r="F112" s="83"/>
    </row>
    <row r="113" spans="1:6" ht="15" x14ac:dyDescent="0.25">
      <c r="A113" s="54"/>
      <c r="B113" s="55" t="s">
        <v>107</v>
      </c>
      <c r="C113" s="84" t="s">
        <v>24</v>
      </c>
      <c r="D113" s="85">
        <f>D111+D110+D109+D83</f>
        <v>571872.92033607932</v>
      </c>
      <c r="E113" s="85">
        <f t="shared" ref="E113:F113" si="9">E111+E110+E109+E83</f>
        <v>378519.58149202168</v>
      </c>
      <c r="F113" s="85">
        <f t="shared" si="9"/>
        <v>193353.33884405758</v>
      </c>
    </row>
    <row r="115" spans="1:6" ht="14.25" x14ac:dyDescent="0.2">
      <c r="A115" s="60"/>
      <c r="B115" s="60"/>
      <c r="C115" s="100"/>
      <c r="D115" s="100"/>
      <c r="E115" s="100"/>
      <c r="F115" s="100"/>
    </row>
    <row r="117" spans="1:6" x14ac:dyDescent="0.2">
      <c r="D117" s="58"/>
      <c r="E117" s="59"/>
      <c r="F117" s="86"/>
    </row>
    <row r="118" spans="1:6" x14ac:dyDescent="0.2">
      <c r="D118" s="35"/>
      <c r="E118" s="35"/>
      <c r="F118" s="87"/>
    </row>
    <row r="119" spans="1:6" x14ac:dyDescent="0.2">
      <c r="E119" s="35"/>
      <c r="F119" s="35"/>
    </row>
    <row r="120" spans="1:6" x14ac:dyDescent="0.2">
      <c r="D120" s="35"/>
      <c r="E120" s="35"/>
      <c r="F120" s="87"/>
    </row>
    <row r="121" spans="1:6" x14ac:dyDescent="0.2">
      <c r="E121" s="35"/>
      <c r="F121" s="35"/>
    </row>
    <row r="122" spans="1:6" x14ac:dyDescent="0.2">
      <c r="E122" s="35"/>
      <c r="F122" s="35"/>
    </row>
    <row r="123" spans="1:6" x14ac:dyDescent="0.2">
      <c r="E123" s="35"/>
    </row>
    <row r="124" spans="1:6" x14ac:dyDescent="0.2">
      <c r="D124" s="35"/>
    </row>
    <row r="127" spans="1:6" x14ac:dyDescent="0.2">
      <c r="D127" s="35"/>
      <c r="E127" s="35"/>
      <c r="F127" s="35"/>
    </row>
    <row r="128" spans="1:6" x14ac:dyDescent="0.2">
      <c r="D128" s="35"/>
      <c r="E128" s="35"/>
      <c r="F128" s="35"/>
    </row>
    <row r="130" spans="5:6" x14ac:dyDescent="0.2">
      <c r="E130" s="59"/>
      <c r="F130" s="59"/>
    </row>
  </sheetData>
  <mergeCells count="4">
    <mergeCell ref="A1:F1"/>
    <mergeCell ref="A13:C13"/>
    <mergeCell ref="A85:F85"/>
    <mergeCell ref="C115:F115"/>
  </mergeCells>
  <pageMargins left="0.23622047244094491" right="0" top="0" bottom="0" header="0" footer="0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00"/>
  <sheetViews>
    <sheetView view="pageBreakPreview" topLeftCell="A70" zoomScaleNormal="100" zoomScaleSheetLayoutView="100" workbookViewId="0">
      <selection activeCell="A100" sqref="A100:XFD100"/>
    </sheetView>
  </sheetViews>
  <sheetFormatPr defaultRowHeight="11.25" x14ac:dyDescent="0.2"/>
  <cols>
    <col min="1" max="1" width="7.83203125" style="1" customWidth="1"/>
    <col min="2" max="2" width="75" style="1" customWidth="1"/>
    <col min="3" max="3" width="11.83203125" style="1" customWidth="1"/>
    <col min="4" max="4" width="14.33203125" style="1" customWidth="1"/>
    <col min="5" max="5" width="19" style="1" customWidth="1"/>
    <col min="6" max="6" width="16.6640625" style="61" customWidth="1"/>
    <col min="7" max="16384" width="9.33203125" style="1"/>
  </cols>
  <sheetData>
    <row r="1" spans="1:6" ht="36" customHeight="1" x14ac:dyDescent="0.2">
      <c r="A1" s="94" t="s">
        <v>126</v>
      </c>
      <c r="B1" s="94"/>
      <c r="C1" s="94"/>
      <c r="D1" s="94"/>
      <c r="E1" s="94"/>
      <c r="F1" s="94"/>
    </row>
    <row r="2" spans="1:6" ht="15" hidden="1" x14ac:dyDescent="0.2">
      <c r="D2" s="2"/>
      <c r="E2" s="3"/>
    </row>
    <row r="3" spans="1:6" ht="38.25" hidden="1" x14ac:dyDescent="0.2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</row>
    <row r="4" spans="1:6" hidden="1" x14ac:dyDescent="0.2">
      <c r="A4" s="6">
        <v>1</v>
      </c>
      <c r="B4" s="7"/>
      <c r="C4" s="8"/>
      <c r="D4" s="9" t="s">
        <v>6</v>
      </c>
      <c r="E4" s="9" t="s">
        <v>7</v>
      </c>
    </row>
    <row r="5" spans="1:6" hidden="1" x14ac:dyDescent="0.2">
      <c r="A5" s="10" t="s">
        <v>8</v>
      </c>
      <c r="B5" s="11"/>
      <c r="C5" s="11"/>
      <c r="D5" s="9"/>
      <c r="E5" s="9" t="s">
        <v>9</v>
      </c>
    </row>
    <row r="6" spans="1:6" hidden="1" x14ac:dyDescent="0.2">
      <c r="A6" s="12"/>
      <c r="B6" s="13" t="s">
        <v>10</v>
      </c>
      <c r="C6" s="14" t="s">
        <v>11</v>
      </c>
      <c r="D6" s="15">
        <v>6.7000000000000004E-2</v>
      </c>
      <c r="E6" s="15">
        <v>6.7000000000000004E-2</v>
      </c>
    </row>
    <row r="7" spans="1:6" hidden="1" x14ac:dyDescent="0.2">
      <c r="A7" s="12"/>
      <c r="B7" s="16" t="s">
        <v>12</v>
      </c>
      <c r="C7" s="14" t="s">
        <v>11</v>
      </c>
      <c r="D7" s="17">
        <v>0.01</v>
      </c>
      <c r="E7" s="17">
        <v>0.01</v>
      </c>
    </row>
    <row r="8" spans="1:6" hidden="1" x14ac:dyDescent="0.2">
      <c r="A8" s="12"/>
      <c r="B8" s="13" t="s">
        <v>13</v>
      </c>
      <c r="C8" s="14" t="s">
        <v>14</v>
      </c>
      <c r="D8" s="18">
        <v>14182.9</v>
      </c>
      <c r="E8" s="18">
        <v>14182.9</v>
      </c>
    </row>
    <row r="9" spans="1:6" hidden="1" x14ac:dyDescent="0.2">
      <c r="A9" s="12"/>
      <c r="B9" s="13" t="s">
        <v>15</v>
      </c>
      <c r="C9" s="14" t="s">
        <v>11</v>
      </c>
      <c r="D9" s="19"/>
      <c r="E9" s="19"/>
    </row>
    <row r="10" spans="1:6" hidden="1" x14ac:dyDescent="0.2">
      <c r="A10" s="12"/>
      <c r="B10" s="16" t="s">
        <v>16</v>
      </c>
      <c r="C10" s="14"/>
      <c r="D10" s="20">
        <v>0.75</v>
      </c>
      <c r="E10" s="20">
        <v>0.75</v>
      </c>
    </row>
    <row r="11" spans="1:6" hidden="1" x14ac:dyDescent="0.2">
      <c r="A11" s="21"/>
      <c r="B11" s="22" t="s">
        <v>17</v>
      </c>
      <c r="C11" s="23"/>
      <c r="D11" s="24">
        <f>(1+D6)*(1-D7)*(1+D9*D10)</f>
        <v>1.05633</v>
      </c>
      <c r="E11" s="24">
        <f>(1+E6)*(1-E7)*(1+E9*E10)</f>
        <v>1.05633</v>
      </c>
    </row>
    <row r="12" spans="1:6" hidden="1" x14ac:dyDescent="0.2">
      <c r="A12" s="12"/>
      <c r="B12" s="25"/>
      <c r="C12" s="14"/>
      <c r="D12" s="26"/>
      <c r="E12" s="26"/>
    </row>
    <row r="13" spans="1:6" ht="45.75" customHeight="1" x14ac:dyDescent="0.2">
      <c r="A13" s="95" t="s">
        <v>18</v>
      </c>
      <c r="B13" s="96"/>
      <c r="C13" s="96"/>
      <c r="D13" s="27" t="s">
        <v>19</v>
      </c>
      <c r="E13" s="27" t="s">
        <v>20</v>
      </c>
      <c r="F13" s="28" t="s">
        <v>21</v>
      </c>
    </row>
    <row r="14" spans="1:6" ht="12.75" x14ac:dyDescent="0.2">
      <c r="A14" s="29" t="s">
        <v>22</v>
      </c>
      <c r="B14" s="62" t="s">
        <v>23</v>
      </c>
      <c r="C14" s="62" t="s">
        <v>24</v>
      </c>
      <c r="D14" s="63">
        <f>D17+D18+D21</f>
        <v>40777.864295685278</v>
      </c>
      <c r="E14" s="63">
        <f t="shared" ref="E14:F14" si="0">E17+E18+E21</f>
        <v>32886.972260021859</v>
      </c>
      <c r="F14" s="63">
        <f t="shared" si="0"/>
        <v>7890.8920356634153</v>
      </c>
    </row>
    <row r="15" spans="1:6" ht="12.75" hidden="1" customHeight="1" x14ac:dyDescent="0.2">
      <c r="A15" s="29"/>
      <c r="B15" s="64" t="s">
        <v>25</v>
      </c>
      <c r="C15" s="64" t="s">
        <v>24</v>
      </c>
      <c r="D15" s="65">
        <v>0</v>
      </c>
      <c r="E15" s="65"/>
      <c r="F15" s="65"/>
    </row>
    <row r="16" spans="1:6" ht="12.75" hidden="1" customHeight="1" x14ac:dyDescent="0.2">
      <c r="A16" s="29"/>
      <c r="B16" s="64" t="s">
        <v>26</v>
      </c>
      <c r="C16" s="64" t="s">
        <v>24</v>
      </c>
      <c r="D16" s="65">
        <v>0</v>
      </c>
      <c r="E16" s="65"/>
      <c r="F16" s="65"/>
    </row>
    <row r="17" spans="1:6" ht="12.75" x14ac:dyDescent="0.2">
      <c r="A17" s="29"/>
      <c r="B17" s="64" t="s">
        <v>27</v>
      </c>
      <c r="C17" s="64" t="s">
        <v>24</v>
      </c>
      <c r="D17" s="65">
        <f>E17+F17</f>
        <v>1194.1010777144193</v>
      </c>
      <c r="E17" s="65">
        <v>680.43133566366612</v>
      </c>
      <c r="F17" s="65">
        <v>513.66974205075326</v>
      </c>
    </row>
    <row r="18" spans="1:6" ht="12.75" x14ac:dyDescent="0.2">
      <c r="A18" s="29"/>
      <c r="B18" s="64" t="s">
        <v>28</v>
      </c>
      <c r="C18" s="64" t="s">
        <v>24</v>
      </c>
      <c r="D18" s="65">
        <f t="shared" ref="D18:D21" si="1">E18+F18</f>
        <v>359.02635284475127</v>
      </c>
      <c r="E18" s="65">
        <v>315.87758923208935</v>
      </c>
      <c r="F18" s="65">
        <v>43.148763612661931</v>
      </c>
    </row>
    <row r="19" spans="1:6" ht="12.75" hidden="1" customHeight="1" x14ac:dyDescent="0.2">
      <c r="A19" s="29"/>
      <c r="B19" s="64" t="s">
        <v>29</v>
      </c>
      <c r="C19" s="64" t="s">
        <v>24</v>
      </c>
      <c r="D19" s="65">
        <f t="shared" si="1"/>
        <v>0</v>
      </c>
      <c r="E19" s="65">
        <v>0</v>
      </c>
      <c r="F19" s="65">
        <v>0</v>
      </c>
    </row>
    <row r="20" spans="1:6" ht="12.75" hidden="1" customHeight="1" x14ac:dyDescent="0.2">
      <c r="A20" s="29"/>
      <c r="B20" s="64" t="s">
        <v>30</v>
      </c>
      <c r="C20" s="64" t="s">
        <v>24</v>
      </c>
      <c r="D20" s="65">
        <f t="shared" si="1"/>
        <v>0</v>
      </c>
      <c r="E20" s="65">
        <v>0</v>
      </c>
      <c r="F20" s="65">
        <v>0</v>
      </c>
    </row>
    <row r="21" spans="1:6" ht="12.75" x14ac:dyDescent="0.2">
      <c r="A21" s="29"/>
      <c r="B21" s="64" t="s">
        <v>31</v>
      </c>
      <c r="C21" s="64" t="s">
        <v>24</v>
      </c>
      <c r="D21" s="65">
        <f t="shared" si="1"/>
        <v>39224.736865126106</v>
      </c>
      <c r="E21" s="65">
        <v>31890.663335126104</v>
      </c>
      <c r="F21" s="65">
        <v>7334.0735299999997</v>
      </c>
    </row>
    <row r="22" spans="1:6" ht="12.75" hidden="1" customHeight="1" x14ac:dyDescent="0.2">
      <c r="A22" s="29"/>
      <c r="B22" s="64" t="s">
        <v>32</v>
      </c>
      <c r="C22" s="64" t="s">
        <v>24</v>
      </c>
      <c r="D22" s="65">
        <v>0</v>
      </c>
      <c r="E22" s="65"/>
      <c r="F22" s="65"/>
    </row>
    <row r="23" spans="1:6" ht="12.75" x14ac:dyDescent="0.2">
      <c r="A23" s="29" t="s">
        <v>33</v>
      </c>
      <c r="B23" s="62" t="s">
        <v>34</v>
      </c>
      <c r="C23" s="62" t="s">
        <v>24</v>
      </c>
      <c r="D23" s="63">
        <f>E23+F23</f>
        <v>324257.66129794728</v>
      </c>
      <c r="E23" s="63">
        <v>210135.56799690257</v>
      </c>
      <c r="F23" s="63">
        <v>114122.09330104472</v>
      </c>
    </row>
    <row r="24" spans="1:6" ht="12.75" x14ac:dyDescent="0.2">
      <c r="A24" s="29"/>
      <c r="B24" s="64" t="s">
        <v>35</v>
      </c>
      <c r="C24" s="64" t="s">
        <v>24</v>
      </c>
      <c r="D24" s="65"/>
      <c r="E24" s="65"/>
      <c r="F24" s="65"/>
    </row>
    <row r="25" spans="1:6" ht="38.25" x14ac:dyDescent="0.2">
      <c r="A25" s="29" t="s">
        <v>36</v>
      </c>
      <c r="B25" s="62" t="s">
        <v>37</v>
      </c>
      <c r="C25" s="62" t="s">
        <v>24</v>
      </c>
      <c r="D25" s="63">
        <f>D29+D30+D31+D32</f>
        <v>7338.6806749928583</v>
      </c>
      <c r="E25" s="63">
        <f>E29+E30+E31+E32</f>
        <v>6313.3754770149899</v>
      </c>
      <c r="F25" s="63">
        <f>F29+F30+F31+F32</f>
        <v>1025.3051979778688</v>
      </c>
    </row>
    <row r="26" spans="1:6" ht="12.75" hidden="1" customHeight="1" x14ac:dyDescent="0.2">
      <c r="A26" s="29"/>
      <c r="B26" s="64" t="s">
        <v>38</v>
      </c>
      <c r="C26" s="64" t="s">
        <v>24</v>
      </c>
      <c r="D26" s="65">
        <v>0</v>
      </c>
      <c r="E26" s="66">
        <v>0</v>
      </c>
      <c r="F26" s="65">
        <v>0</v>
      </c>
    </row>
    <row r="27" spans="1:6" ht="12.75" hidden="1" customHeight="1" x14ac:dyDescent="0.2">
      <c r="A27" s="29"/>
      <c r="B27" s="64" t="s">
        <v>39</v>
      </c>
      <c r="C27" s="64" t="s">
        <v>24</v>
      </c>
      <c r="D27" s="65">
        <v>0</v>
      </c>
      <c r="E27" s="66">
        <v>0</v>
      </c>
      <c r="F27" s="65">
        <v>0</v>
      </c>
    </row>
    <row r="28" spans="1:6" ht="12.75" hidden="1" customHeight="1" x14ac:dyDescent="0.2">
      <c r="A28" s="29"/>
      <c r="B28" s="64" t="s">
        <v>40</v>
      </c>
      <c r="C28" s="64" t="s">
        <v>24</v>
      </c>
      <c r="D28" s="65">
        <v>0</v>
      </c>
      <c r="E28" s="66">
        <v>0</v>
      </c>
      <c r="F28" s="65">
        <v>0</v>
      </c>
    </row>
    <row r="29" spans="1:6" ht="25.5" x14ac:dyDescent="0.2">
      <c r="A29" s="29"/>
      <c r="B29" s="64" t="s">
        <v>41</v>
      </c>
      <c r="C29" s="64" t="s">
        <v>24</v>
      </c>
      <c r="D29" s="65">
        <f>E29+F29</f>
        <v>679.20774474780819</v>
      </c>
      <c r="E29" s="65">
        <v>679.20774474780819</v>
      </c>
      <c r="F29" s="65"/>
    </row>
    <row r="30" spans="1:6" ht="12.75" x14ac:dyDescent="0.2">
      <c r="A30" s="29"/>
      <c r="B30" s="64" t="s">
        <v>42</v>
      </c>
      <c r="C30" s="64" t="s">
        <v>24</v>
      </c>
      <c r="D30" s="65">
        <f t="shared" ref="D30:D32" si="2">E30+F30</f>
        <v>221.10089489992001</v>
      </c>
      <c r="E30" s="65">
        <v>0</v>
      </c>
      <c r="F30" s="65">
        <v>221.10089489992001</v>
      </c>
    </row>
    <row r="31" spans="1:6" ht="12.75" x14ac:dyDescent="0.2">
      <c r="A31" s="29"/>
      <c r="B31" s="64" t="s">
        <v>43</v>
      </c>
      <c r="C31" s="64" t="s">
        <v>24</v>
      </c>
      <c r="D31" s="65">
        <f t="shared" si="2"/>
        <v>946.64210933178197</v>
      </c>
      <c r="E31" s="65">
        <v>325.06185549178184</v>
      </c>
      <c r="F31" s="65">
        <v>621.58025384000007</v>
      </c>
    </row>
    <row r="32" spans="1:6" ht="12.75" x14ac:dyDescent="0.2">
      <c r="A32" s="29"/>
      <c r="B32" s="64" t="s">
        <v>44</v>
      </c>
      <c r="C32" s="64" t="s">
        <v>24</v>
      </c>
      <c r="D32" s="65">
        <f t="shared" si="2"/>
        <v>5491.7299260133486</v>
      </c>
      <c r="E32" s="65">
        <v>5309.1058767754002</v>
      </c>
      <c r="F32" s="65">
        <v>182.62404923794861</v>
      </c>
    </row>
    <row r="33" spans="1:6" ht="38.25" x14ac:dyDescent="0.2">
      <c r="A33" s="29" t="s">
        <v>45</v>
      </c>
      <c r="B33" s="62" t="s">
        <v>46</v>
      </c>
      <c r="C33" s="62" t="s">
        <v>24</v>
      </c>
      <c r="D33" s="63">
        <f>SUM(D34:D59)</f>
        <v>18588.00749344904</v>
      </c>
      <c r="E33" s="63">
        <f>SUM(E34:E59)</f>
        <v>12013.345243983833</v>
      </c>
      <c r="F33" s="63">
        <f>SUM(F34:F59)</f>
        <v>6574.6622494652102</v>
      </c>
    </row>
    <row r="34" spans="1:6" ht="12.75" x14ac:dyDescent="0.2">
      <c r="A34" s="29"/>
      <c r="B34" s="64" t="s">
        <v>47</v>
      </c>
      <c r="C34" s="64" t="s">
        <v>24</v>
      </c>
      <c r="D34" s="65">
        <f>E34+F34</f>
        <v>1302.336009425421</v>
      </c>
      <c r="E34" s="65">
        <v>1102.4704121987018</v>
      </c>
      <c r="F34" s="65">
        <v>199.8655972267193</v>
      </c>
    </row>
    <row r="35" spans="1:6" ht="12.75" hidden="1" customHeight="1" x14ac:dyDescent="0.2">
      <c r="A35" s="29"/>
      <c r="B35" s="64" t="s">
        <v>48</v>
      </c>
      <c r="C35" s="64" t="s">
        <v>24</v>
      </c>
      <c r="D35" s="65">
        <f t="shared" ref="D35:D59" si="3">E35+F35</f>
        <v>0</v>
      </c>
      <c r="E35" s="65">
        <v>0</v>
      </c>
      <c r="F35" s="65">
        <v>0</v>
      </c>
    </row>
    <row r="36" spans="1:6" ht="12.75" x14ac:dyDescent="0.2">
      <c r="A36" s="29"/>
      <c r="B36" s="64" t="s">
        <v>49</v>
      </c>
      <c r="C36" s="64" t="s">
        <v>24</v>
      </c>
      <c r="D36" s="65">
        <f t="shared" si="3"/>
        <v>10141.825838927853</v>
      </c>
      <c r="E36" s="65">
        <v>7927.175838927853</v>
      </c>
      <c r="F36" s="65">
        <v>2214.65</v>
      </c>
    </row>
    <row r="37" spans="1:6" ht="12.75" x14ac:dyDescent="0.2">
      <c r="A37" s="29"/>
      <c r="B37" s="32" t="s">
        <v>50</v>
      </c>
      <c r="C37" s="32" t="s">
        <v>24</v>
      </c>
      <c r="D37" s="65">
        <f t="shared" si="3"/>
        <v>956.88178678740144</v>
      </c>
      <c r="E37" s="33">
        <v>792.75982450329002</v>
      </c>
      <c r="F37" s="65">
        <v>164.12196228411142</v>
      </c>
    </row>
    <row r="38" spans="1:6" ht="12.75" x14ac:dyDescent="0.2">
      <c r="A38" s="29"/>
      <c r="B38" s="32" t="s">
        <v>51</v>
      </c>
      <c r="C38" s="32" t="s">
        <v>24</v>
      </c>
      <c r="D38" s="65">
        <f t="shared" si="3"/>
        <v>15.641031892921538</v>
      </c>
      <c r="E38" s="33">
        <v>15.641031892921538</v>
      </c>
      <c r="F38" s="65">
        <v>0</v>
      </c>
    </row>
    <row r="39" spans="1:6" ht="12.75" x14ac:dyDescent="0.2">
      <c r="A39" s="29"/>
      <c r="B39" s="32" t="s">
        <v>52</v>
      </c>
      <c r="C39" s="32" t="s">
        <v>24</v>
      </c>
      <c r="D39" s="65">
        <f t="shared" si="3"/>
        <v>780.52244815594963</v>
      </c>
      <c r="E39" s="33">
        <v>673.16242127348016</v>
      </c>
      <c r="F39" s="65">
        <v>107.36002688246948</v>
      </c>
    </row>
    <row r="40" spans="1:6" ht="12.75" x14ac:dyDescent="0.2">
      <c r="A40" s="29"/>
      <c r="B40" s="32" t="s">
        <v>53</v>
      </c>
      <c r="C40" s="32" t="s">
        <v>24</v>
      </c>
      <c r="D40" s="65">
        <f t="shared" si="3"/>
        <v>372.42323696927576</v>
      </c>
      <c r="E40" s="33">
        <v>328.83963900927574</v>
      </c>
      <c r="F40" s="65">
        <v>43.583597959999999</v>
      </c>
    </row>
    <row r="41" spans="1:6" ht="12.75" x14ac:dyDescent="0.2">
      <c r="A41" s="29"/>
      <c r="B41" s="32" t="s">
        <v>54</v>
      </c>
      <c r="C41" s="32" t="s">
        <v>24</v>
      </c>
      <c r="D41" s="65">
        <f t="shared" si="3"/>
        <v>0</v>
      </c>
      <c r="E41" s="33">
        <v>0</v>
      </c>
      <c r="F41" s="65">
        <v>0</v>
      </c>
    </row>
    <row r="42" spans="1:6" ht="12.75" hidden="1" customHeight="1" x14ac:dyDescent="0.2">
      <c r="A42" s="29"/>
      <c r="B42" s="32"/>
      <c r="C42" s="32"/>
      <c r="D42" s="65">
        <f t="shared" si="3"/>
        <v>0</v>
      </c>
      <c r="E42" s="33">
        <v>0</v>
      </c>
      <c r="F42" s="65">
        <v>0</v>
      </c>
    </row>
    <row r="43" spans="1:6" ht="12.75" x14ac:dyDescent="0.2">
      <c r="A43" s="29"/>
      <c r="B43" s="32" t="s">
        <v>55</v>
      </c>
      <c r="C43" s="32" t="s">
        <v>24</v>
      </c>
      <c r="D43" s="65">
        <f t="shared" si="3"/>
        <v>67.772253661253586</v>
      </c>
      <c r="E43" s="33">
        <v>33.359617781253583</v>
      </c>
      <c r="F43" s="65">
        <v>34.412635879999996</v>
      </c>
    </row>
    <row r="44" spans="1:6" ht="12.75" x14ac:dyDescent="0.2">
      <c r="A44" s="29"/>
      <c r="B44" s="32" t="s">
        <v>56</v>
      </c>
      <c r="C44" s="32" t="s">
        <v>24</v>
      </c>
      <c r="D44" s="65">
        <f t="shared" si="3"/>
        <v>18.703209217502238</v>
      </c>
      <c r="E44" s="33">
        <v>15.247952377502237</v>
      </c>
      <c r="F44" s="65">
        <v>3.4552568399999997</v>
      </c>
    </row>
    <row r="45" spans="1:6" ht="12.75" x14ac:dyDescent="0.2">
      <c r="A45" s="29"/>
      <c r="B45" s="32" t="s">
        <v>57</v>
      </c>
      <c r="C45" s="32" t="s">
        <v>24</v>
      </c>
      <c r="D45" s="65">
        <f t="shared" si="3"/>
        <v>419.4902194</v>
      </c>
      <c r="E45" s="33">
        <v>0</v>
      </c>
      <c r="F45" s="65">
        <v>419.4902194</v>
      </c>
    </row>
    <row r="46" spans="1:6" ht="12.75" x14ac:dyDescent="0.2">
      <c r="A46" s="29"/>
      <c r="B46" s="32" t="s">
        <v>58</v>
      </c>
      <c r="C46" s="32" t="s">
        <v>24</v>
      </c>
      <c r="D46" s="65">
        <f t="shared" si="3"/>
        <v>2758.5496248292739</v>
      </c>
      <c r="E46" s="33">
        <v>416.83028635638453</v>
      </c>
      <c r="F46" s="65">
        <v>2341.7193384728894</v>
      </c>
    </row>
    <row r="47" spans="1:6" ht="12.75" x14ac:dyDescent="0.2">
      <c r="A47" s="29"/>
      <c r="B47" s="32" t="s">
        <v>59</v>
      </c>
      <c r="C47" s="32" t="s">
        <v>24</v>
      </c>
      <c r="D47" s="65">
        <f t="shared" si="3"/>
        <v>216.47560844</v>
      </c>
      <c r="E47" s="33">
        <v>0</v>
      </c>
      <c r="F47" s="65">
        <v>216.47560844</v>
      </c>
    </row>
    <row r="48" spans="1:6" ht="12.75" x14ac:dyDescent="0.2">
      <c r="A48" s="29"/>
      <c r="B48" s="32" t="s">
        <v>60</v>
      </c>
      <c r="C48" s="32" t="s">
        <v>24</v>
      </c>
      <c r="D48" s="65">
        <f t="shared" si="3"/>
        <v>408.63762917044528</v>
      </c>
      <c r="E48" s="33">
        <v>191.88962917044526</v>
      </c>
      <c r="F48" s="65">
        <v>216.74799999999999</v>
      </c>
    </row>
    <row r="49" spans="1:6" ht="12.75" x14ac:dyDescent="0.2">
      <c r="A49" s="29"/>
      <c r="B49" s="32" t="s">
        <v>61</v>
      </c>
      <c r="C49" s="32" t="s">
        <v>24</v>
      </c>
      <c r="D49" s="65">
        <f t="shared" si="3"/>
        <v>102.15385349283395</v>
      </c>
      <c r="E49" s="33">
        <v>102.15385349283395</v>
      </c>
      <c r="F49" s="65">
        <v>0</v>
      </c>
    </row>
    <row r="50" spans="1:6" ht="12.75" x14ac:dyDescent="0.2">
      <c r="A50" s="29"/>
      <c r="B50" s="32" t="s">
        <v>62</v>
      </c>
      <c r="C50" s="32" t="s">
        <v>24</v>
      </c>
      <c r="D50" s="65">
        <f t="shared" si="3"/>
        <v>155.82024303999998</v>
      </c>
      <c r="E50" s="33">
        <v>0</v>
      </c>
      <c r="F50" s="65">
        <v>155.82024303999998</v>
      </c>
    </row>
    <row r="51" spans="1:6" ht="12.75" x14ac:dyDescent="0.2">
      <c r="A51" s="29"/>
      <c r="B51" s="32" t="s">
        <v>63</v>
      </c>
      <c r="C51" s="32" t="s">
        <v>24</v>
      </c>
      <c r="D51" s="65">
        <f t="shared" si="3"/>
        <v>14.402039439810803</v>
      </c>
      <c r="E51" s="33">
        <v>9.6833340290082166</v>
      </c>
      <c r="F51" s="65">
        <v>4.7187054108025857</v>
      </c>
    </row>
    <row r="52" spans="1:6" ht="12.75" x14ac:dyDescent="0.2">
      <c r="A52" s="29"/>
      <c r="B52" s="32" t="s">
        <v>64</v>
      </c>
      <c r="C52" s="32" t="s">
        <v>24</v>
      </c>
      <c r="D52" s="65">
        <f t="shared" si="3"/>
        <v>0</v>
      </c>
      <c r="E52" s="33">
        <v>0</v>
      </c>
      <c r="F52" s="65">
        <v>0</v>
      </c>
    </row>
    <row r="53" spans="1:6" ht="12.75" x14ac:dyDescent="0.2">
      <c r="A53" s="29"/>
      <c r="B53" s="32" t="s">
        <v>65</v>
      </c>
      <c r="C53" s="32" t="s">
        <v>24</v>
      </c>
      <c r="D53" s="65">
        <f t="shared" si="3"/>
        <v>0</v>
      </c>
      <c r="E53" s="33">
        <v>0</v>
      </c>
      <c r="F53" s="65">
        <v>0</v>
      </c>
    </row>
    <row r="54" spans="1:6" ht="12.75" x14ac:dyDescent="0.2">
      <c r="A54" s="29"/>
      <c r="B54" s="32" t="s">
        <v>66</v>
      </c>
      <c r="C54" s="32" t="s">
        <v>24</v>
      </c>
      <c r="D54" s="65">
        <f t="shared" si="3"/>
        <v>127.19866067999999</v>
      </c>
      <c r="E54" s="33">
        <v>0</v>
      </c>
      <c r="F54" s="65">
        <v>127.19866067999999</v>
      </c>
    </row>
    <row r="55" spans="1:6" ht="12.75" x14ac:dyDescent="0.2">
      <c r="A55" s="29"/>
      <c r="B55" s="32" t="s">
        <v>67</v>
      </c>
      <c r="C55" s="32" t="s">
        <v>24</v>
      </c>
      <c r="D55" s="65">
        <f t="shared" si="3"/>
        <v>323.27804836977532</v>
      </c>
      <c r="E55" s="33">
        <v>108.09804836977531</v>
      </c>
      <c r="F55" s="65">
        <v>215.18</v>
      </c>
    </row>
    <row r="56" spans="1:6" ht="12.75" x14ac:dyDescent="0.2">
      <c r="A56" s="29"/>
      <c r="B56" s="32" t="s">
        <v>68</v>
      </c>
      <c r="C56" s="32" t="s">
        <v>24</v>
      </c>
      <c r="D56" s="65">
        <f t="shared" si="3"/>
        <v>341.13690321442573</v>
      </c>
      <c r="E56" s="33">
        <v>265.67450626620672</v>
      </c>
      <c r="F56" s="65">
        <v>75.462396948219023</v>
      </c>
    </row>
    <row r="57" spans="1:6" ht="12.75" x14ac:dyDescent="0.2">
      <c r="A57" s="29"/>
      <c r="B57" s="32" t="s">
        <v>69</v>
      </c>
      <c r="C57" s="32"/>
      <c r="D57" s="65">
        <f t="shared" si="3"/>
        <v>0</v>
      </c>
      <c r="E57" s="33">
        <v>0</v>
      </c>
      <c r="F57" s="65">
        <v>0</v>
      </c>
    </row>
    <row r="58" spans="1:6" ht="12.75" x14ac:dyDescent="0.2">
      <c r="A58" s="29"/>
      <c r="B58" s="32" t="s">
        <v>127</v>
      </c>
      <c r="C58" s="32"/>
      <c r="D58" s="65">
        <f t="shared" si="3"/>
        <v>0</v>
      </c>
      <c r="E58" s="33">
        <v>0</v>
      </c>
      <c r="F58" s="65">
        <v>0</v>
      </c>
    </row>
    <row r="59" spans="1:6" ht="12.75" x14ac:dyDescent="0.2">
      <c r="A59" s="29"/>
      <c r="B59" s="32" t="s">
        <v>70</v>
      </c>
      <c r="C59" s="32" t="s">
        <v>24</v>
      </c>
      <c r="D59" s="65">
        <f t="shared" si="3"/>
        <v>64.758848334901586</v>
      </c>
      <c r="E59" s="33">
        <v>30.358848334901591</v>
      </c>
      <c r="F59" s="65">
        <v>34.4</v>
      </c>
    </row>
    <row r="60" spans="1:6" ht="12.75" x14ac:dyDescent="0.2">
      <c r="A60" s="29" t="s">
        <v>71</v>
      </c>
      <c r="B60" s="30" t="s">
        <v>72</v>
      </c>
      <c r="C60" s="30" t="s">
        <v>24</v>
      </c>
      <c r="D60" s="31">
        <f>E60+F60</f>
        <v>739.03679922591027</v>
      </c>
      <c r="E60" s="31">
        <v>737.48898722591025</v>
      </c>
      <c r="F60" s="63">
        <v>1.5478119999999997</v>
      </c>
    </row>
    <row r="61" spans="1:6" ht="12.75" x14ac:dyDescent="0.2">
      <c r="A61" s="29" t="s">
        <v>73</v>
      </c>
      <c r="B61" s="30" t="s">
        <v>74</v>
      </c>
      <c r="C61" s="30" t="s">
        <v>24</v>
      </c>
      <c r="D61" s="31">
        <f t="shared" ref="D61:D62" si="4">E61+F61</f>
        <v>382.11987231912474</v>
      </c>
      <c r="E61" s="31">
        <v>263.26987231912472</v>
      </c>
      <c r="F61" s="63">
        <v>118.85</v>
      </c>
    </row>
    <row r="62" spans="1:6" ht="12.75" x14ac:dyDescent="0.2">
      <c r="A62" s="29" t="s">
        <v>75</v>
      </c>
      <c r="B62" s="30" t="s">
        <v>76</v>
      </c>
      <c r="C62" s="30" t="s">
        <v>24</v>
      </c>
      <c r="D62" s="31">
        <f t="shared" si="4"/>
        <v>8146.0217729274846</v>
      </c>
      <c r="E62" s="31">
        <v>760.00632037369564</v>
      </c>
      <c r="F62" s="31">
        <v>7386.0154525537891</v>
      </c>
    </row>
    <row r="63" spans="1:6" ht="12.75" x14ac:dyDescent="0.2">
      <c r="A63" s="29"/>
      <c r="B63" s="32" t="s">
        <v>77</v>
      </c>
      <c r="C63" s="32" t="s">
        <v>24</v>
      </c>
      <c r="D63" s="33">
        <f>E63+F63</f>
        <v>1904.3088337789254</v>
      </c>
      <c r="E63" s="33">
        <v>164.67850917892511</v>
      </c>
      <c r="F63" s="65">
        <v>1739.6303246000002</v>
      </c>
    </row>
    <row r="64" spans="1:6" ht="12.75" x14ac:dyDescent="0.2">
      <c r="A64" s="29"/>
      <c r="B64" s="32" t="s">
        <v>78</v>
      </c>
      <c r="C64" s="32" t="s">
        <v>24</v>
      </c>
      <c r="D64" s="33">
        <f t="shared" ref="D64:D67" si="5">E64+F64</f>
        <v>256.78334508461438</v>
      </c>
      <c r="E64" s="33">
        <v>79.467520777134084</v>
      </c>
      <c r="F64" s="65">
        <v>177.31582430748031</v>
      </c>
    </row>
    <row r="65" spans="1:6" ht="12.75" x14ac:dyDescent="0.2">
      <c r="A65" s="36"/>
      <c r="B65" s="32" t="s">
        <v>79</v>
      </c>
      <c r="C65" s="32" t="s">
        <v>24</v>
      </c>
      <c r="D65" s="33">
        <f t="shared" si="5"/>
        <v>296.63749800239145</v>
      </c>
      <c r="E65" s="33">
        <v>116.78453185608296</v>
      </c>
      <c r="F65" s="65">
        <v>179.85296614630852</v>
      </c>
    </row>
    <row r="66" spans="1:6" ht="38.25" x14ac:dyDescent="0.2">
      <c r="A66" s="36"/>
      <c r="B66" s="32" t="s">
        <v>80</v>
      </c>
      <c r="C66" s="32" t="s">
        <v>24</v>
      </c>
      <c r="D66" s="33">
        <f t="shared" si="5"/>
        <v>399.07575856155347</v>
      </c>
      <c r="E66" s="33">
        <v>399.07575856155347</v>
      </c>
      <c r="F66" s="65"/>
    </row>
    <row r="67" spans="1:6" ht="12.75" x14ac:dyDescent="0.2">
      <c r="A67" s="36"/>
      <c r="B67" s="32" t="s">
        <v>81</v>
      </c>
      <c r="C67" s="32" t="s">
        <v>24</v>
      </c>
      <c r="D67" s="33">
        <f t="shared" si="5"/>
        <v>5289.2163375</v>
      </c>
      <c r="E67" s="33">
        <v>0</v>
      </c>
      <c r="F67" s="65">
        <v>5289.2163375</v>
      </c>
    </row>
    <row r="68" spans="1:6" ht="12.75" x14ac:dyDescent="0.2">
      <c r="A68" s="37"/>
      <c r="B68" s="38" t="s">
        <v>82</v>
      </c>
      <c r="C68" s="39" t="s">
        <v>24</v>
      </c>
      <c r="D68" s="40">
        <f>E68+F68</f>
        <v>400229.39220654697</v>
      </c>
      <c r="E68" s="40">
        <f>E14+E23+E25+E33+E60+E61+E62</f>
        <v>263110.02615784196</v>
      </c>
      <c r="F68" s="40">
        <f>F14+F23+F25+F33+F60+F61+F62</f>
        <v>137119.36604870501</v>
      </c>
    </row>
    <row r="69" spans="1:6" ht="12.75" x14ac:dyDescent="0.2">
      <c r="A69" s="41"/>
      <c r="B69" s="41"/>
      <c r="C69" s="41"/>
      <c r="D69" s="41"/>
      <c r="E69" s="41"/>
      <c r="F69" s="69"/>
    </row>
    <row r="70" spans="1:6" ht="22.5" customHeight="1" x14ac:dyDescent="0.2">
      <c r="A70" s="97" t="s">
        <v>83</v>
      </c>
      <c r="B70" s="98"/>
      <c r="C70" s="98"/>
      <c r="D70" s="98"/>
      <c r="E70" s="98"/>
      <c r="F70" s="99"/>
    </row>
    <row r="71" spans="1:6" ht="25.5" x14ac:dyDescent="0.2">
      <c r="A71" s="42"/>
      <c r="B71" s="43" t="s">
        <v>84</v>
      </c>
      <c r="C71" s="44" t="s">
        <v>24</v>
      </c>
      <c r="D71" s="45">
        <f>E71+F71</f>
        <v>22.313854919999997</v>
      </c>
      <c r="E71" s="45">
        <v>10.0643774</v>
      </c>
      <c r="F71" s="46">
        <v>12.249477519999999</v>
      </c>
    </row>
    <row r="72" spans="1:6" ht="12.75" x14ac:dyDescent="0.2">
      <c r="A72" s="42"/>
      <c r="B72" s="43" t="s">
        <v>85</v>
      </c>
      <c r="C72" s="44" t="s">
        <v>24</v>
      </c>
      <c r="D72" s="45">
        <f t="shared" ref="D72:D73" si="6">E72+F72</f>
        <v>0</v>
      </c>
      <c r="E72" s="88"/>
      <c r="F72" s="89"/>
    </row>
    <row r="73" spans="1:6" ht="12.75" x14ac:dyDescent="0.2">
      <c r="A73" s="42"/>
      <c r="B73" s="43" t="s">
        <v>86</v>
      </c>
      <c r="C73" s="44" t="s">
        <v>24</v>
      </c>
      <c r="D73" s="45">
        <f t="shared" si="6"/>
        <v>2109.6</v>
      </c>
      <c r="E73" s="45">
        <v>1534.58</v>
      </c>
      <c r="F73" s="46">
        <v>575.02</v>
      </c>
    </row>
    <row r="74" spans="1:6" ht="12.75" x14ac:dyDescent="0.2">
      <c r="A74" s="70"/>
      <c r="B74" s="71" t="s">
        <v>87</v>
      </c>
      <c r="C74" s="72" t="s">
        <v>24</v>
      </c>
      <c r="D74" s="73">
        <f>D75+D76+D81</f>
        <v>7116.6734690605881</v>
      </c>
      <c r="E74" s="73">
        <v>6089.1903190605872</v>
      </c>
      <c r="F74" s="73">
        <v>1027.48315</v>
      </c>
    </row>
    <row r="75" spans="1:6" ht="38.25" x14ac:dyDescent="0.2">
      <c r="A75" s="42"/>
      <c r="B75" s="43" t="s">
        <v>88</v>
      </c>
      <c r="C75" s="44" t="s">
        <v>24</v>
      </c>
      <c r="D75" s="45">
        <f>E75+F75</f>
        <v>1.1450400000000001</v>
      </c>
      <c r="E75" s="45">
        <v>0.99789000000000005</v>
      </c>
      <c r="F75" s="45">
        <v>0.14715</v>
      </c>
    </row>
    <row r="76" spans="1:6" ht="12.75" x14ac:dyDescent="0.2">
      <c r="A76" s="42"/>
      <c r="B76" s="43" t="s">
        <v>89</v>
      </c>
      <c r="C76" s="44" t="s">
        <v>24</v>
      </c>
      <c r="D76" s="45">
        <f>E76+F76</f>
        <v>423.98599999999999</v>
      </c>
      <c r="E76" s="45">
        <v>206.71600000000001</v>
      </c>
      <c r="F76" s="74">
        <v>217.27</v>
      </c>
    </row>
    <row r="77" spans="1:6" ht="12.75" hidden="1" customHeight="1" x14ac:dyDescent="0.2">
      <c r="A77" s="42"/>
      <c r="B77" s="43" t="s">
        <v>90</v>
      </c>
      <c r="C77" s="44" t="s">
        <v>24</v>
      </c>
      <c r="D77" s="45">
        <v>453.14369368265972</v>
      </c>
      <c r="E77" s="45">
        <v>371.66379368265967</v>
      </c>
      <c r="F77" s="47">
        <v>81.479900000000043</v>
      </c>
    </row>
    <row r="78" spans="1:6" ht="12.75" hidden="1" customHeight="1" x14ac:dyDescent="0.2">
      <c r="A78" s="42"/>
      <c r="B78" s="43" t="s">
        <v>91</v>
      </c>
      <c r="C78" s="44" t="s">
        <v>24</v>
      </c>
      <c r="D78" s="45">
        <v>0</v>
      </c>
      <c r="E78" s="45">
        <v>0</v>
      </c>
      <c r="F78" s="47">
        <v>0</v>
      </c>
    </row>
    <row r="79" spans="1:6" ht="12.75" hidden="1" customHeight="1" x14ac:dyDescent="0.2">
      <c r="A79" s="42"/>
      <c r="B79" s="43" t="s">
        <v>92</v>
      </c>
      <c r="C79" s="44" t="s">
        <v>24</v>
      </c>
      <c r="D79" s="45">
        <v>0</v>
      </c>
      <c r="E79" s="45">
        <v>0</v>
      </c>
      <c r="F79" s="47">
        <v>0</v>
      </c>
    </row>
    <row r="80" spans="1:6" ht="12.75" hidden="1" customHeight="1" x14ac:dyDescent="0.2">
      <c r="A80" s="42"/>
      <c r="B80" s="43" t="s">
        <v>93</v>
      </c>
      <c r="C80" s="44" t="s">
        <v>24</v>
      </c>
      <c r="D80" s="45">
        <v>0</v>
      </c>
      <c r="E80" s="45">
        <v>0</v>
      </c>
      <c r="F80" s="47">
        <v>0</v>
      </c>
    </row>
    <row r="81" spans="1:6" ht="12.75" x14ac:dyDescent="0.2">
      <c r="A81" s="70"/>
      <c r="B81" s="71" t="s">
        <v>94</v>
      </c>
      <c r="C81" s="72" t="s">
        <v>24</v>
      </c>
      <c r="D81" s="73">
        <f>D82+D83+D84+D85+D86</f>
        <v>6691.5424290605879</v>
      </c>
      <c r="E81" s="73">
        <v>5881.4764290605872</v>
      </c>
      <c r="F81" s="73">
        <v>810.06600000000003</v>
      </c>
    </row>
    <row r="82" spans="1:6" ht="12.75" x14ac:dyDescent="0.2">
      <c r="A82" s="42"/>
      <c r="B82" s="43" t="s">
        <v>95</v>
      </c>
      <c r="C82" s="44" t="s">
        <v>24</v>
      </c>
      <c r="D82" s="45">
        <f>E82+F82</f>
        <v>166.6064290605878</v>
      </c>
      <c r="E82" s="45">
        <v>166.6064290605878</v>
      </c>
      <c r="F82" s="45"/>
    </row>
    <row r="83" spans="1:6" ht="12.75" x14ac:dyDescent="0.2">
      <c r="A83" s="42"/>
      <c r="B83" s="43" t="s">
        <v>96</v>
      </c>
      <c r="C83" s="44" t="s">
        <v>24</v>
      </c>
      <c r="D83" s="45">
        <f t="shared" ref="D83:D92" si="7">E83+F83</f>
        <v>25.562999999999999</v>
      </c>
      <c r="E83" s="45"/>
      <c r="F83" s="46">
        <v>25.562999999999999</v>
      </c>
    </row>
    <row r="84" spans="1:6" ht="12.75" x14ac:dyDescent="0.2">
      <c r="A84" s="42"/>
      <c r="B84" s="43" t="s">
        <v>97</v>
      </c>
      <c r="C84" s="44" t="s">
        <v>24</v>
      </c>
      <c r="D84" s="45">
        <f t="shared" si="7"/>
        <v>199.583</v>
      </c>
      <c r="E84" s="45">
        <v>173.93</v>
      </c>
      <c r="F84" s="45">
        <v>25.652999999999999</v>
      </c>
    </row>
    <row r="85" spans="1:6" ht="12.75" x14ac:dyDescent="0.2">
      <c r="A85" s="42"/>
      <c r="B85" s="43" t="s">
        <v>98</v>
      </c>
      <c r="C85" s="44" t="s">
        <v>24</v>
      </c>
      <c r="D85" s="45">
        <f t="shared" si="7"/>
        <v>0</v>
      </c>
      <c r="E85" s="45">
        <v>0</v>
      </c>
      <c r="F85" s="45">
        <v>0</v>
      </c>
    </row>
    <row r="86" spans="1:6" ht="12.75" x14ac:dyDescent="0.2">
      <c r="A86" s="42"/>
      <c r="B86" s="43" t="s">
        <v>99</v>
      </c>
      <c r="C86" s="44" t="s">
        <v>24</v>
      </c>
      <c r="D86" s="45">
        <f t="shared" si="7"/>
        <v>6299.79</v>
      </c>
      <c r="E86" s="45">
        <v>5540.94</v>
      </c>
      <c r="F86" s="45">
        <v>758.85</v>
      </c>
    </row>
    <row r="87" spans="1:6" ht="12.75" x14ac:dyDescent="0.2">
      <c r="A87" s="70"/>
      <c r="B87" s="71" t="s">
        <v>100</v>
      </c>
      <c r="C87" s="72" t="s">
        <v>24</v>
      </c>
      <c r="D87" s="73">
        <f t="shared" si="7"/>
        <v>89910.608202960677</v>
      </c>
      <c r="E87" s="90">
        <v>57139.883677799997</v>
      </c>
      <c r="F87" s="73">
        <v>32770.72452516068</v>
      </c>
    </row>
    <row r="88" spans="1:6" ht="13.5" customHeight="1" x14ac:dyDescent="0.2">
      <c r="A88" s="70"/>
      <c r="B88" s="75" t="s">
        <v>101</v>
      </c>
      <c r="C88" s="76" t="s">
        <v>24</v>
      </c>
      <c r="D88" s="73">
        <f t="shared" si="7"/>
        <v>29568.400000000001</v>
      </c>
      <c r="E88" s="73">
        <v>21751.56</v>
      </c>
      <c r="F88" s="73">
        <v>7816.84</v>
      </c>
    </row>
    <row r="89" spans="1:6" ht="25.5" x14ac:dyDescent="0.2">
      <c r="A89" s="70"/>
      <c r="B89" s="71" t="s">
        <v>102</v>
      </c>
      <c r="C89" s="76" t="s">
        <v>24</v>
      </c>
      <c r="D89" s="73">
        <f t="shared" si="7"/>
        <v>10888.411630925028</v>
      </c>
      <c r="E89" s="73">
        <v>0</v>
      </c>
      <c r="F89" s="73">
        <v>10888.411630925028</v>
      </c>
    </row>
    <row r="90" spans="1:6" ht="12.75" x14ac:dyDescent="0.2">
      <c r="A90" s="70"/>
      <c r="B90" s="71" t="s">
        <v>103</v>
      </c>
      <c r="C90" s="76" t="s">
        <v>24</v>
      </c>
      <c r="D90" s="73">
        <f t="shared" si="7"/>
        <v>18632.525000000001</v>
      </c>
      <c r="E90" s="73">
        <v>18632.525000000001</v>
      </c>
      <c r="F90" s="77"/>
    </row>
    <row r="91" spans="1:6" ht="38.25" x14ac:dyDescent="0.2">
      <c r="A91" s="42"/>
      <c r="B91" s="43" t="s">
        <v>104</v>
      </c>
      <c r="C91" s="78"/>
      <c r="D91" s="45">
        <f t="shared" si="7"/>
        <v>0</v>
      </c>
      <c r="E91" s="45"/>
      <c r="F91" s="45">
        <v>0</v>
      </c>
    </row>
    <row r="92" spans="1:6" ht="12.75" x14ac:dyDescent="0.2">
      <c r="A92" s="79"/>
      <c r="B92" s="80" t="s">
        <v>105</v>
      </c>
      <c r="C92" s="76" t="s">
        <v>24</v>
      </c>
      <c r="D92" s="73">
        <f t="shared" si="7"/>
        <v>180.77415059070967</v>
      </c>
      <c r="E92" s="73">
        <v>128.63220257448964</v>
      </c>
      <c r="F92" s="73">
        <v>52.141948016220027</v>
      </c>
    </row>
    <row r="93" spans="1:6" ht="12.75" x14ac:dyDescent="0.2">
      <c r="A93" s="79"/>
      <c r="B93" s="80"/>
      <c r="C93" s="76"/>
      <c r="D93" s="73"/>
      <c r="E93" s="73"/>
      <c r="F93" s="73"/>
    </row>
    <row r="94" spans="1:6" ht="38.25" x14ac:dyDescent="0.2">
      <c r="A94" s="36"/>
      <c r="B94" s="53" t="s">
        <v>124</v>
      </c>
      <c r="C94" s="78" t="s">
        <v>24</v>
      </c>
      <c r="D94" s="45">
        <v>-3456.8981116181967</v>
      </c>
      <c r="E94" s="45"/>
      <c r="F94" s="45">
        <v>-3456.8981116181967</v>
      </c>
    </row>
    <row r="95" spans="1:6" ht="12.75" x14ac:dyDescent="0.2">
      <c r="A95" s="37"/>
      <c r="B95" s="38" t="s">
        <v>106</v>
      </c>
      <c r="C95" s="81" t="s">
        <v>24</v>
      </c>
      <c r="D95" s="82">
        <f t="shared" ref="D95" si="8">D71+D72+D73+D74+D87+D88+D89+D90+D91+D92+D94</f>
        <v>154972.40819683881</v>
      </c>
      <c r="E95" s="82">
        <v>105286.43557683507</v>
      </c>
      <c r="F95" s="82">
        <v>49685.972620003733</v>
      </c>
    </row>
    <row r="96" spans="1:6" ht="51" x14ac:dyDescent="0.2">
      <c r="A96" s="37"/>
      <c r="B96" s="38" t="s">
        <v>125</v>
      </c>
      <c r="C96" s="81" t="s">
        <v>24</v>
      </c>
      <c r="D96" s="82">
        <f>E96+F96</f>
        <v>21.63082283269561</v>
      </c>
      <c r="E96" s="82">
        <v>21.63082283269561</v>
      </c>
      <c r="F96" s="82"/>
    </row>
    <row r="97" spans="1:6" x14ac:dyDescent="0.2">
      <c r="C97" s="83"/>
      <c r="D97" s="83"/>
      <c r="E97" s="83"/>
      <c r="F97" s="83"/>
    </row>
    <row r="98" spans="1:6" ht="15" x14ac:dyDescent="0.25">
      <c r="A98" s="54"/>
      <c r="B98" s="55" t="s">
        <v>107</v>
      </c>
      <c r="C98" s="84" t="s">
        <v>24</v>
      </c>
      <c r="D98" s="85">
        <f t="shared" ref="D98:E98" si="9">D96+D95+D68</f>
        <v>555223.43122621847</v>
      </c>
      <c r="E98" s="85">
        <f t="shared" si="9"/>
        <v>368418.09255750972</v>
      </c>
      <c r="F98" s="85">
        <f>F96+F95+F68</f>
        <v>186805.33866870875</v>
      </c>
    </row>
    <row r="100" spans="1:6" ht="14.25" x14ac:dyDescent="0.2">
      <c r="A100" s="60"/>
      <c r="B100" s="60"/>
      <c r="C100" s="100"/>
      <c r="D100" s="100"/>
      <c r="E100" s="100"/>
      <c r="F100" s="100"/>
    </row>
  </sheetData>
  <mergeCells count="4">
    <mergeCell ref="A1:F1"/>
    <mergeCell ref="A13:C13"/>
    <mergeCell ref="A70:F70"/>
    <mergeCell ref="C100:F100"/>
  </mergeCells>
  <pageMargins left="0.23622047244094491" right="0" top="0" bottom="0" header="0" footer="0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0"/>
  <sheetViews>
    <sheetView tabSelected="1" view="pageBreakPreview" topLeftCell="A75" zoomScaleNormal="100" zoomScaleSheetLayoutView="100" workbookViewId="0">
      <selection activeCell="N107" sqref="N107"/>
    </sheetView>
  </sheetViews>
  <sheetFormatPr defaultRowHeight="11.25" x14ac:dyDescent="0.2"/>
  <cols>
    <col min="1" max="1" width="7.83203125" style="1" customWidth="1"/>
    <col min="2" max="2" width="75" style="1" customWidth="1"/>
    <col min="3" max="3" width="11.83203125" style="1" customWidth="1"/>
    <col min="4" max="4" width="14.33203125" style="1" customWidth="1"/>
    <col min="5" max="5" width="19" style="1" customWidth="1"/>
    <col min="6" max="6" width="16.6640625" style="61" customWidth="1"/>
    <col min="7" max="9" width="9.33203125" style="1"/>
    <col min="10" max="10" width="10.1640625" style="1" bestFit="1" customWidth="1"/>
    <col min="11" max="16384" width="9.33203125" style="1"/>
  </cols>
  <sheetData>
    <row r="1" spans="1:7" ht="36" customHeight="1" x14ac:dyDescent="0.2">
      <c r="A1" s="94" t="s">
        <v>128</v>
      </c>
      <c r="B1" s="94"/>
      <c r="C1" s="94"/>
      <c r="D1" s="94"/>
      <c r="E1" s="94"/>
      <c r="F1" s="94"/>
    </row>
    <row r="2" spans="1:7" ht="15" hidden="1" x14ac:dyDescent="0.2">
      <c r="D2" s="2"/>
      <c r="E2" s="3"/>
    </row>
    <row r="3" spans="1:7" ht="38.25" hidden="1" x14ac:dyDescent="0.2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</row>
    <row r="4" spans="1:7" hidden="1" x14ac:dyDescent="0.2">
      <c r="A4" s="6">
        <v>1</v>
      </c>
      <c r="B4" s="7"/>
      <c r="C4" s="8"/>
      <c r="D4" s="9" t="s">
        <v>6</v>
      </c>
      <c r="E4" s="9" t="s">
        <v>7</v>
      </c>
    </row>
    <row r="5" spans="1:7" hidden="1" x14ac:dyDescent="0.2">
      <c r="A5" s="10" t="s">
        <v>8</v>
      </c>
      <c r="B5" s="11"/>
      <c r="C5" s="11"/>
      <c r="D5" s="9"/>
      <c r="E5" s="9" t="s">
        <v>9</v>
      </c>
    </row>
    <row r="6" spans="1:7" hidden="1" x14ac:dyDescent="0.2">
      <c r="A6" s="12"/>
      <c r="B6" s="13" t="s">
        <v>10</v>
      </c>
      <c r="C6" s="14" t="s">
        <v>11</v>
      </c>
      <c r="D6" s="15">
        <v>6.7000000000000004E-2</v>
      </c>
      <c r="E6" s="15">
        <v>6.7000000000000004E-2</v>
      </c>
    </row>
    <row r="7" spans="1:7" hidden="1" x14ac:dyDescent="0.2">
      <c r="A7" s="12"/>
      <c r="B7" s="16" t="s">
        <v>12</v>
      </c>
      <c r="C7" s="14" t="s">
        <v>11</v>
      </c>
      <c r="D7" s="17">
        <v>0.01</v>
      </c>
      <c r="E7" s="17">
        <v>0.01</v>
      </c>
    </row>
    <row r="8" spans="1:7" hidden="1" x14ac:dyDescent="0.2">
      <c r="A8" s="12"/>
      <c r="B8" s="13" t="s">
        <v>13</v>
      </c>
      <c r="C8" s="14" t="s">
        <v>14</v>
      </c>
      <c r="D8" s="18">
        <v>14182.9</v>
      </c>
      <c r="E8" s="18">
        <v>14182.9</v>
      </c>
    </row>
    <row r="9" spans="1:7" hidden="1" x14ac:dyDescent="0.2">
      <c r="A9" s="12"/>
      <c r="B9" s="13" t="s">
        <v>15</v>
      </c>
      <c r="C9" s="14" t="s">
        <v>11</v>
      </c>
      <c r="D9" s="19"/>
      <c r="E9" s="19"/>
    </row>
    <row r="10" spans="1:7" hidden="1" x14ac:dyDescent="0.2">
      <c r="A10" s="12"/>
      <c r="B10" s="16" t="s">
        <v>16</v>
      </c>
      <c r="C10" s="14"/>
      <c r="D10" s="20">
        <v>0.75</v>
      </c>
      <c r="E10" s="20">
        <v>0.75</v>
      </c>
    </row>
    <row r="11" spans="1:7" hidden="1" x14ac:dyDescent="0.2">
      <c r="A11" s="21"/>
      <c r="B11" s="22" t="s">
        <v>17</v>
      </c>
      <c r="C11" s="23"/>
      <c r="D11" s="24">
        <f>(1+D6)*(1-D7)*(1+D9*D10)</f>
        <v>1.05633</v>
      </c>
      <c r="E11" s="24">
        <f>(1+E6)*(1-E7)*(1+E9*E10)</f>
        <v>1.05633</v>
      </c>
    </row>
    <row r="12" spans="1:7" hidden="1" x14ac:dyDescent="0.2">
      <c r="A12" s="12"/>
      <c r="B12" s="25"/>
      <c r="C12" s="14"/>
      <c r="D12" s="26"/>
      <c r="E12" s="26"/>
    </row>
    <row r="13" spans="1:7" ht="45.75" customHeight="1" x14ac:dyDescent="0.2">
      <c r="A13" s="95" t="s">
        <v>18</v>
      </c>
      <c r="B13" s="96"/>
      <c r="C13" s="96"/>
      <c r="D13" s="27" t="s">
        <v>19</v>
      </c>
      <c r="E13" s="27" t="s">
        <v>20</v>
      </c>
      <c r="F13" s="28" t="s">
        <v>21</v>
      </c>
      <c r="G13" s="35">
        <f>D14+D25+D47+D88+D86</f>
        <v>67546.22892939343</v>
      </c>
    </row>
    <row r="14" spans="1:7" ht="12.75" x14ac:dyDescent="0.2">
      <c r="A14" s="29" t="s">
        <v>22</v>
      </c>
      <c r="B14" s="62" t="s">
        <v>23</v>
      </c>
      <c r="C14" s="62" t="s">
        <v>24</v>
      </c>
      <c r="D14" s="63">
        <f>D17+D18+D21</f>
        <v>34321.302757268306</v>
      </c>
      <c r="E14" s="63">
        <f t="shared" ref="E14:F14" si="0">E17+E18+E21</f>
        <v>24057.780868489499</v>
      </c>
      <c r="F14" s="63">
        <f t="shared" si="0"/>
        <v>10263.521888778807</v>
      </c>
    </row>
    <row r="15" spans="1:7" ht="12.75" hidden="1" customHeight="1" x14ac:dyDescent="0.2">
      <c r="A15" s="29"/>
      <c r="B15" s="64" t="s">
        <v>25</v>
      </c>
      <c r="C15" s="64" t="s">
        <v>24</v>
      </c>
      <c r="D15" s="65">
        <v>0</v>
      </c>
      <c r="E15" s="65"/>
      <c r="F15" s="65"/>
    </row>
    <row r="16" spans="1:7" ht="12.75" hidden="1" customHeight="1" x14ac:dyDescent="0.2">
      <c r="A16" s="29"/>
      <c r="B16" s="64" t="s">
        <v>26</v>
      </c>
      <c r="C16" s="64" t="s">
        <v>24</v>
      </c>
      <c r="D16" s="65">
        <v>0</v>
      </c>
      <c r="E16" s="65"/>
      <c r="F16" s="65"/>
    </row>
    <row r="17" spans="1:6" ht="12.75" x14ac:dyDescent="0.2">
      <c r="A17" s="29"/>
      <c r="B17" s="64" t="s">
        <v>27</v>
      </c>
      <c r="C17" s="64" t="s">
        <v>24</v>
      </c>
      <c r="D17" s="65">
        <f>E17+F17</f>
        <v>3850.7803072369293</v>
      </c>
      <c r="E17" s="65">
        <v>3207.7564893363351</v>
      </c>
      <c r="F17" s="65">
        <v>643.02381790059428</v>
      </c>
    </row>
    <row r="18" spans="1:6" ht="12.75" x14ac:dyDescent="0.2">
      <c r="A18" s="29"/>
      <c r="B18" s="64" t="s">
        <v>28</v>
      </c>
      <c r="C18" s="64" t="s">
        <v>24</v>
      </c>
      <c r="D18" s="65">
        <f t="shared" ref="D18:D21" si="1">E18+F18</f>
        <v>131.3662026983778</v>
      </c>
      <c r="E18" s="65">
        <v>78.457515878926728</v>
      </c>
      <c r="F18" s="65">
        <v>52.908686819451084</v>
      </c>
    </row>
    <row r="19" spans="1:6" ht="12.75" hidden="1" customHeight="1" x14ac:dyDescent="0.2">
      <c r="A19" s="29"/>
      <c r="B19" s="64" t="s">
        <v>29</v>
      </c>
      <c r="C19" s="64" t="s">
        <v>24</v>
      </c>
      <c r="D19" s="65">
        <f t="shared" si="1"/>
        <v>0</v>
      </c>
      <c r="E19" s="65">
        <v>0</v>
      </c>
      <c r="F19" s="65">
        <v>0</v>
      </c>
    </row>
    <row r="20" spans="1:6" ht="12.75" hidden="1" customHeight="1" x14ac:dyDescent="0.2">
      <c r="A20" s="29"/>
      <c r="B20" s="64" t="s">
        <v>30</v>
      </c>
      <c r="C20" s="64" t="s">
        <v>24</v>
      </c>
      <c r="D20" s="65">
        <f t="shared" si="1"/>
        <v>0</v>
      </c>
      <c r="E20" s="65">
        <v>0</v>
      </c>
      <c r="F20" s="65">
        <v>0</v>
      </c>
    </row>
    <row r="21" spans="1:6" ht="12.75" x14ac:dyDescent="0.2">
      <c r="A21" s="29"/>
      <c r="B21" s="64" t="s">
        <v>31</v>
      </c>
      <c r="C21" s="64" t="s">
        <v>24</v>
      </c>
      <c r="D21" s="65">
        <f t="shared" si="1"/>
        <v>30339.156247332998</v>
      </c>
      <c r="E21" s="65">
        <v>20771.566863274238</v>
      </c>
      <c r="F21" s="65">
        <v>9567.5893840587614</v>
      </c>
    </row>
    <row r="22" spans="1:6" ht="12.75" hidden="1" customHeight="1" x14ac:dyDescent="0.2">
      <c r="A22" s="29"/>
      <c r="B22" s="64" t="s">
        <v>32</v>
      </c>
      <c r="C22" s="64" t="s">
        <v>24</v>
      </c>
      <c r="D22" s="65">
        <v>0</v>
      </c>
      <c r="E22" s="65"/>
      <c r="F22" s="65"/>
    </row>
    <row r="23" spans="1:6" ht="12.75" x14ac:dyDescent="0.2">
      <c r="A23" s="29" t="s">
        <v>33</v>
      </c>
      <c r="B23" s="62" t="s">
        <v>34</v>
      </c>
      <c r="C23" s="62" t="s">
        <v>24</v>
      </c>
      <c r="D23" s="63">
        <f>E23+F23</f>
        <v>353329.86474465206</v>
      </c>
      <c r="E23" s="63">
        <v>227993.54411428919</v>
      </c>
      <c r="F23" s="63">
        <v>125336.3206303629</v>
      </c>
    </row>
    <row r="24" spans="1:6" ht="12.75" x14ac:dyDescent="0.2">
      <c r="A24" s="29"/>
      <c r="B24" s="64" t="s">
        <v>35</v>
      </c>
      <c r="C24" s="64" t="s">
        <v>24</v>
      </c>
      <c r="D24" s="65"/>
      <c r="E24" s="65"/>
      <c r="F24" s="65"/>
    </row>
    <row r="25" spans="1:6" ht="38.25" x14ac:dyDescent="0.2">
      <c r="A25" s="29" t="s">
        <v>36</v>
      </c>
      <c r="B25" s="62" t="s">
        <v>37</v>
      </c>
      <c r="C25" s="62" t="s">
        <v>24</v>
      </c>
      <c r="D25" s="63">
        <f>SUM(D29:D46)</f>
        <v>11080.508010087111</v>
      </c>
      <c r="E25" s="63">
        <f t="shared" ref="E25:F25" si="2">SUM(E29:E46)</f>
        <v>10298.316092552803</v>
      </c>
      <c r="F25" s="63">
        <f t="shared" si="2"/>
        <v>782.19191753431153</v>
      </c>
    </row>
    <row r="26" spans="1:6" ht="12.75" hidden="1" customHeight="1" x14ac:dyDescent="0.2">
      <c r="A26" s="29"/>
      <c r="B26" s="64" t="s">
        <v>38</v>
      </c>
      <c r="C26" s="64" t="s">
        <v>24</v>
      </c>
      <c r="D26" s="65">
        <v>0</v>
      </c>
      <c r="E26" s="66">
        <v>0</v>
      </c>
      <c r="F26" s="65">
        <v>0</v>
      </c>
    </row>
    <row r="27" spans="1:6" ht="12.75" hidden="1" customHeight="1" x14ac:dyDescent="0.2">
      <c r="A27" s="29"/>
      <c r="B27" s="64" t="s">
        <v>39</v>
      </c>
      <c r="C27" s="64" t="s">
        <v>24</v>
      </c>
      <c r="D27" s="65">
        <v>0</v>
      </c>
      <c r="E27" s="66">
        <v>0</v>
      </c>
      <c r="F27" s="65">
        <v>0</v>
      </c>
    </row>
    <row r="28" spans="1:6" ht="12.75" hidden="1" customHeight="1" x14ac:dyDescent="0.2">
      <c r="A28" s="29"/>
      <c r="B28" s="64" t="s">
        <v>40</v>
      </c>
      <c r="C28" s="64" t="s">
        <v>24</v>
      </c>
      <c r="D28" s="65">
        <v>0</v>
      </c>
      <c r="E28" s="66">
        <v>0</v>
      </c>
      <c r="F28" s="65">
        <v>0</v>
      </c>
    </row>
    <row r="29" spans="1:6" ht="25.5" x14ac:dyDescent="0.2">
      <c r="A29" s="29"/>
      <c r="B29" s="64" t="s">
        <v>41</v>
      </c>
      <c r="C29" s="64" t="s">
        <v>24</v>
      </c>
      <c r="D29" s="65">
        <f>E29+F29</f>
        <v>496</v>
      </c>
      <c r="E29" s="65">
        <v>496</v>
      </c>
      <c r="F29" s="65">
        <v>0</v>
      </c>
    </row>
    <row r="30" spans="1:6" ht="12.75" x14ac:dyDescent="0.2">
      <c r="A30" s="29"/>
      <c r="B30" s="64" t="s">
        <v>42</v>
      </c>
      <c r="C30" s="64" t="s">
        <v>24</v>
      </c>
      <c r="D30" s="65">
        <f t="shared" ref="D30:D46" si="3">E30+F30</f>
        <v>431.29142278400002</v>
      </c>
      <c r="E30" s="65">
        <v>81.291422784000005</v>
      </c>
      <c r="F30" s="65">
        <v>350</v>
      </c>
    </row>
    <row r="31" spans="1:6" ht="12.75" x14ac:dyDescent="0.2">
      <c r="A31" s="29"/>
      <c r="B31" s="64" t="s">
        <v>43</v>
      </c>
      <c r="C31" s="64" t="s">
        <v>24</v>
      </c>
      <c r="D31" s="65">
        <f t="shared" si="3"/>
        <v>0</v>
      </c>
      <c r="E31" s="65">
        <v>0</v>
      </c>
      <c r="F31" s="65">
        <v>0</v>
      </c>
    </row>
    <row r="32" spans="1:6" ht="12.75" x14ac:dyDescent="0.2">
      <c r="A32" s="29"/>
      <c r="B32" s="64" t="s">
        <v>109</v>
      </c>
      <c r="C32" s="64" t="s">
        <v>24</v>
      </c>
      <c r="D32" s="65">
        <f t="shared" si="3"/>
        <v>1867.24</v>
      </c>
      <c r="E32" s="65">
        <v>1867.24</v>
      </c>
      <c r="F32" s="65">
        <v>0</v>
      </c>
    </row>
    <row r="33" spans="1:6" ht="12.75" x14ac:dyDescent="0.2">
      <c r="A33" s="29"/>
      <c r="B33" s="64" t="s">
        <v>110</v>
      </c>
      <c r="C33" s="64" t="s">
        <v>24</v>
      </c>
      <c r="D33" s="65">
        <f t="shared" si="3"/>
        <v>634.76903068976935</v>
      </c>
      <c r="E33" s="65">
        <v>335.63598681353011</v>
      </c>
      <c r="F33" s="65">
        <v>299.13304387623919</v>
      </c>
    </row>
    <row r="34" spans="1:6" ht="12.75" hidden="1" x14ac:dyDescent="0.2">
      <c r="A34" s="29"/>
      <c r="B34" s="64" t="s">
        <v>111</v>
      </c>
      <c r="C34" s="64" t="s">
        <v>24</v>
      </c>
      <c r="D34" s="65">
        <f t="shared" si="3"/>
        <v>0</v>
      </c>
      <c r="E34" s="65">
        <v>0</v>
      </c>
      <c r="F34" s="65">
        <v>0</v>
      </c>
    </row>
    <row r="35" spans="1:6" ht="12.75" hidden="1" x14ac:dyDescent="0.2">
      <c r="A35" s="29"/>
      <c r="B35" s="64" t="s">
        <v>112</v>
      </c>
      <c r="C35" s="64" t="s">
        <v>24</v>
      </c>
      <c r="D35" s="65">
        <f t="shared" si="3"/>
        <v>0</v>
      </c>
      <c r="E35" s="65">
        <v>0</v>
      </c>
      <c r="F35" s="65">
        <v>0</v>
      </c>
    </row>
    <row r="36" spans="1:6" ht="25.5" x14ac:dyDescent="0.2">
      <c r="A36" s="29"/>
      <c r="B36" s="64" t="s">
        <v>113</v>
      </c>
      <c r="C36" s="64" t="s">
        <v>24</v>
      </c>
      <c r="D36" s="65">
        <f t="shared" si="3"/>
        <v>1653.8417392000001</v>
      </c>
      <c r="E36" s="65">
        <v>1653.8417392000001</v>
      </c>
      <c r="F36" s="65">
        <v>0</v>
      </c>
    </row>
    <row r="37" spans="1:6" ht="12.75" x14ac:dyDescent="0.2">
      <c r="A37" s="29"/>
      <c r="B37" s="64" t="s">
        <v>114</v>
      </c>
      <c r="C37" s="64" t="s">
        <v>24</v>
      </c>
      <c r="D37" s="65">
        <f t="shared" si="3"/>
        <v>646.15826079999999</v>
      </c>
      <c r="E37" s="65">
        <v>646.15826079999999</v>
      </c>
      <c r="F37" s="65">
        <v>0</v>
      </c>
    </row>
    <row r="38" spans="1:6" ht="12.75" x14ac:dyDescent="0.2">
      <c r="A38" s="29"/>
      <c r="B38" s="64" t="s">
        <v>115</v>
      </c>
      <c r="C38" s="64" t="s">
        <v>24</v>
      </c>
      <c r="D38" s="65">
        <f t="shared" si="3"/>
        <v>174.99805740942048</v>
      </c>
      <c r="E38" s="65">
        <v>153.87616509054686</v>
      </c>
      <c r="F38" s="65">
        <v>21.121892318873609</v>
      </c>
    </row>
    <row r="39" spans="1:6" ht="12.75" x14ac:dyDescent="0.2">
      <c r="A39" s="29"/>
      <c r="B39" s="64" t="s">
        <v>116</v>
      </c>
      <c r="C39" s="64" t="s">
        <v>24</v>
      </c>
      <c r="D39" s="65">
        <f t="shared" si="3"/>
        <v>247.67342080000003</v>
      </c>
      <c r="E39" s="65">
        <v>247.67342080000003</v>
      </c>
      <c r="F39" s="65">
        <v>0</v>
      </c>
    </row>
    <row r="40" spans="1:6" ht="12.75" hidden="1" x14ac:dyDescent="0.2">
      <c r="A40" s="29"/>
      <c r="B40" s="64" t="s">
        <v>117</v>
      </c>
      <c r="C40" s="64" t="s">
        <v>24</v>
      </c>
      <c r="D40" s="65">
        <f t="shared" si="3"/>
        <v>0</v>
      </c>
      <c r="E40" s="65">
        <v>0</v>
      </c>
      <c r="F40" s="65">
        <v>0</v>
      </c>
    </row>
    <row r="41" spans="1:6" ht="25.5" hidden="1" x14ac:dyDescent="0.2">
      <c r="A41" s="29"/>
      <c r="B41" s="64" t="s">
        <v>118</v>
      </c>
      <c r="C41" s="64" t="s">
        <v>24</v>
      </c>
      <c r="D41" s="65">
        <f t="shared" si="3"/>
        <v>0</v>
      </c>
      <c r="E41" s="65">
        <v>0</v>
      </c>
      <c r="F41" s="65">
        <v>0</v>
      </c>
    </row>
    <row r="42" spans="1:6" ht="12.75" x14ac:dyDescent="0.2">
      <c r="A42" s="29"/>
      <c r="B42" s="64" t="s">
        <v>119</v>
      </c>
      <c r="C42" s="64" t="s">
        <v>24</v>
      </c>
      <c r="D42" s="65">
        <f t="shared" si="3"/>
        <v>64.896000000000001</v>
      </c>
      <c r="E42" s="65">
        <v>33.247753693133397</v>
      </c>
      <c r="F42" s="65">
        <v>31.648246306866604</v>
      </c>
    </row>
    <row r="43" spans="1:6" ht="25.5" x14ac:dyDescent="0.2">
      <c r="A43" s="29"/>
      <c r="B43" s="64" t="s">
        <v>120</v>
      </c>
      <c r="C43" s="64" t="s">
        <v>24</v>
      </c>
      <c r="D43" s="65">
        <f t="shared" si="3"/>
        <v>4644.3440642560008</v>
      </c>
      <c r="E43" s="65">
        <v>4644.3440642560008</v>
      </c>
      <c r="F43" s="65">
        <v>0</v>
      </c>
    </row>
    <row r="44" spans="1:6" ht="12.75" x14ac:dyDescent="0.2">
      <c r="A44" s="29"/>
      <c r="B44" s="64" t="s">
        <v>121</v>
      </c>
      <c r="C44" s="64" t="s">
        <v>24</v>
      </c>
      <c r="D44" s="65">
        <f t="shared" si="3"/>
        <v>219.29601414792234</v>
      </c>
      <c r="E44" s="65">
        <v>139.00727911559019</v>
      </c>
      <c r="F44" s="65">
        <v>80.288735032332141</v>
      </c>
    </row>
    <row r="45" spans="1:6" ht="12.75" hidden="1" x14ac:dyDescent="0.2">
      <c r="A45" s="29"/>
      <c r="B45" s="64"/>
      <c r="C45" s="64" t="s">
        <v>24</v>
      </c>
      <c r="D45" s="65">
        <f t="shared" si="3"/>
        <v>0</v>
      </c>
      <c r="E45" s="65"/>
      <c r="F45" s="65"/>
    </row>
    <row r="46" spans="1:6" ht="12.75" hidden="1" x14ac:dyDescent="0.2">
      <c r="A46" s="29"/>
      <c r="B46" s="64" t="s">
        <v>44</v>
      </c>
      <c r="C46" s="64" t="s">
        <v>24</v>
      </c>
      <c r="D46" s="65">
        <f t="shared" si="3"/>
        <v>0</v>
      </c>
      <c r="E46" s="65"/>
      <c r="F46" s="65"/>
    </row>
    <row r="47" spans="1:6" ht="38.25" x14ac:dyDescent="0.2">
      <c r="A47" s="29" t="s">
        <v>45</v>
      </c>
      <c r="B47" s="62" t="s">
        <v>46</v>
      </c>
      <c r="C47" s="62" t="s">
        <v>24</v>
      </c>
      <c r="D47" s="63">
        <f>SUM(D48:D74)</f>
        <v>20286.821801369191</v>
      </c>
      <c r="E47" s="63">
        <f>SUM(E48:E74)</f>
        <v>10326.078177985377</v>
      </c>
      <c r="F47" s="63">
        <f>SUM(F48:F74)</f>
        <v>9960.7436233838162</v>
      </c>
    </row>
    <row r="48" spans="1:6" ht="12.75" x14ac:dyDescent="0.2">
      <c r="A48" s="29"/>
      <c r="B48" s="64" t="s">
        <v>47</v>
      </c>
      <c r="C48" s="64" t="s">
        <v>24</v>
      </c>
      <c r="D48" s="65">
        <f>E48+F48</f>
        <v>1665.8534506440551</v>
      </c>
      <c r="E48" s="65">
        <v>921.41146241041815</v>
      </c>
      <c r="F48" s="65">
        <v>744.44198823363683</v>
      </c>
    </row>
    <row r="49" spans="1:6" ht="12.75" customHeight="1" x14ac:dyDescent="0.2">
      <c r="A49" s="29"/>
      <c r="B49" s="64" t="s">
        <v>48</v>
      </c>
      <c r="C49" s="64" t="s">
        <v>24</v>
      </c>
      <c r="D49" s="65">
        <f t="shared" ref="D49:D74" si="4">E49+F49</f>
        <v>0</v>
      </c>
      <c r="E49" s="65">
        <v>0</v>
      </c>
      <c r="F49" s="65">
        <v>0</v>
      </c>
    </row>
    <row r="50" spans="1:6" ht="12.75" x14ac:dyDescent="0.2">
      <c r="A50" s="29"/>
      <c r="B50" s="64" t="s">
        <v>49</v>
      </c>
      <c r="C50" s="64" t="s">
        <v>24</v>
      </c>
      <c r="D50" s="65">
        <f t="shared" si="4"/>
        <v>8611.6468166430113</v>
      </c>
      <c r="E50" s="65">
        <v>5825.1184992755689</v>
      </c>
      <c r="F50" s="65">
        <v>2786.5283173674425</v>
      </c>
    </row>
    <row r="51" spans="1:6" ht="12.75" x14ac:dyDescent="0.2">
      <c r="A51" s="29"/>
      <c r="B51" s="32" t="s">
        <v>50</v>
      </c>
      <c r="C51" s="32" t="s">
        <v>24</v>
      </c>
      <c r="D51" s="65">
        <f t="shared" si="4"/>
        <v>1225.3612356951855</v>
      </c>
      <c r="E51" s="65">
        <v>1019.4677020672895</v>
      </c>
      <c r="F51" s="65">
        <v>205.89353362789618</v>
      </c>
    </row>
    <row r="52" spans="1:6" ht="12.75" x14ac:dyDescent="0.2">
      <c r="A52" s="29"/>
      <c r="B52" s="32" t="s">
        <v>51</v>
      </c>
      <c r="C52" s="32" t="s">
        <v>24</v>
      </c>
      <c r="D52" s="65">
        <f t="shared" si="4"/>
        <v>0</v>
      </c>
      <c r="E52" s="65">
        <v>0</v>
      </c>
      <c r="F52" s="65">
        <v>0</v>
      </c>
    </row>
    <row r="53" spans="1:6" ht="12.75" x14ac:dyDescent="0.2">
      <c r="A53" s="29"/>
      <c r="B53" s="32" t="s">
        <v>52</v>
      </c>
      <c r="C53" s="32" t="s">
        <v>24</v>
      </c>
      <c r="D53" s="65">
        <f t="shared" si="4"/>
        <v>747.67306918004022</v>
      </c>
      <c r="E53" s="65">
        <v>657.43052425855342</v>
      </c>
      <c r="F53" s="65">
        <v>90.242544921486754</v>
      </c>
    </row>
    <row r="54" spans="1:6" ht="12.75" x14ac:dyDescent="0.2">
      <c r="A54" s="29"/>
      <c r="B54" s="32" t="s">
        <v>53</v>
      </c>
      <c r="C54" s="32" t="s">
        <v>24</v>
      </c>
      <c r="D54" s="65">
        <f t="shared" si="4"/>
        <v>267.85417497062679</v>
      </c>
      <c r="E54" s="65">
        <v>235.52474729215842</v>
      </c>
      <c r="F54" s="65">
        <v>32.329427678468335</v>
      </c>
    </row>
    <row r="55" spans="1:6" ht="12.75" x14ac:dyDescent="0.2">
      <c r="A55" s="29"/>
      <c r="B55" s="32" t="s">
        <v>54</v>
      </c>
      <c r="C55" s="32" t="s">
        <v>24</v>
      </c>
      <c r="D55" s="65">
        <f t="shared" si="4"/>
        <v>0</v>
      </c>
      <c r="E55" s="65">
        <v>0</v>
      </c>
      <c r="F55" s="65">
        <v>0</v>
      </c>
    </row>
    <row r="56" spans="1:6" ht="12.75" hidden="1" customHeight="1" x14ac:dyDescent="0.2">
      <c r="A56" s="29"/>
      <c r="B56" s="32"/>
      <c r="C56" s="32"/>
      <c r="D56" s="65">
        <f t="shared" si="4"/>
        <v>0</v>
      </c>
      <c r="E56" s="65"/>
      <c r="F56" s="65">
        <v>0</v>
      </c>
    </row>
    <row r="57" spans="1:6" ht="12.75" x14ac:dyDescent="0.2">
      <c r="A57" s="29"/>
      <c r="B57" s="32" t="s">
        <v>55</v>
      </c>
      <c r="C57" s="32" t="s">
        <v>24</v>
      </c>
      <c r="D57" s="65">
        <f t="shared" si="4"/>
        <v>112.07548533864443</v>
      </c>
      <c r="E57" s="65">
        <v>88.475830812903823</v>
      </c>
      <c r="F57" s="65">
        <v>23.599654525740601</v>
      </c>
    </row>
    <row r="58" spans="1:6" ht="12.75" x14ac:dyDescent="0.2">
      <c r="A58" s="29"/>
      <c r="B58" s="32" t="s">
        <v>56</v>
      </c>
      <c r="C58" s="32" t="s">
        <v>24</v>
      </c>
      <c r="D58" s="65">
        <f t="shared" si="4"/>
        <v>40.681992091214759</v>
      </c>
      <c r="E58" s="65">
        <v>35.771762406449987</v>
      </c>
      <c r="F58" s="65">
        <v>4.9102296847647704</v>
      </c>
    </row>
    <row r="59" spans="1:6" ht="12.75" x14ac:dyDescent="0.2">
      <c r="A59" s="29"/>
      <c r="B59" s="32" t="s">
        <v>57</v>
      </c>
      <c r="C59" s="32" t="s">
        <v>24</v>
      </c>
      <c r="D59" s="65">
        <f t="shared" si="4"/>
        <v>1112.3040000000001</v>
      </c>
      <c r="E59" s="65">
        <v>0</v>
      </c>
      <c r="F59" s="65">
        <v>1112.3040000000001</v>
      </c>
    </row>
    <row r="60" spans="1:6" ht="12.75" x14ac:dyDescent="0.2">
      <c r="A60" s="29"/>
      <c r="B60" s="32" t="s">
        <v>58</v>
      </c>
      <c r="C60" s="32" t="s">
        <v>24</v>
      </c>
      <c r="D60" s="65">
        <f t="shared" si="4"/>
        <v>3661.7601922037825</v>
      </c>
      <c r="E60" s="65">
        <v>489.14959375312998</v>
      </c>
      <c r="F60" s="65">
        <v>3172.6105984506526</v>
      </c>
    </row>
    <row r="61" spans="1:6" ht="12.75" x14ac:dyDescent="0.2">
      <c r="A61" s="29"/>
      <c r="B61" s="32" t="s">
        <v>59</v>
      </c>
      <c r="C61" s="32" t="s">
        <v>24</v>
      </c>
      <c r="D61" s="65">
        <f t="shared" si="4"/>
        <v>308.77408640000004</v>
      </c>
      <c r="E61" s="65">
        <v>0</v>
      </c>
      <c r="F61" s="65">
        <v>308.77408640000004</v>
      </c>
    </row>
    <row r="62" spans="1:6" ht="12.75" x14ac:dyDescent="0.2">
      <c r="A62" s="29"/>
      <c r="B62" s="32" t="s">
        <v>60</v>
      </c>
      <c r="C62" s="32" t="s">
        <v>24</v>
      </c>
      <c r="D62" s="65">
        <f t="shared" si="4"/>
        <v>556.44332653127003</v>
      </c>
      <c r="E62" s="65">
        <v>378.77534544632016</v>
      </c>
      <c r="F62" s="65">
        <v>177.66798108494982</v>
      </c>
    </row>
    <row r="63" spans="1:6" ht="12.75" x14ac:dyDescent="0.2">
      <c r="A63" s="29"/>
      <c r="B63" s="32" t="s">
        <v>61</v>
      </c>
      <c r="C63" s="32" t="s">
        <v>24</v>
      </c>
      <c r="D63" s="65">
        <f t="shared" si="4"/>
        <v>103.8336</v>
      </c>
      <c r="E63" s="65">
        <v>103.8336</v>
      </c>
      <c r="F63" s="65">
        <v>0</v>
      </c>
    </row>
    <row r="64" spans="1:6" ht="12.75" x14ac:dyDescent="0.2">
      <c r="A64" s="29"/>
      <c r="B64" s="32" t="s">
        <v>62</v>
      </c>
      <c r="C64" s="32" t="s">
        <v>24</v>
      </c>
      <c r="D64" s="65">
        <f t="shared" si="4"/>
        <v>236.64613024000002</v>
      </c>
      <c r="E64" s="65">
        <v>0</v>
      </c>
      <c r="F64" s="65">
        <v>236.64613024000002</v>
      </c>
    </row>
    <row r="65" spans="1:6" ht="12.75" x14ac:dyDescent="0.2">
      <c r="A65" s="29"/>
      <c r="B65" s="32" t="s">
        <v>63</v>
      </c>
      <c r="C65" s="32" t="s">
        <v>24</v>
      </c>
      <c r="D65" s="65">
        <f t="shared" si="4"/>
        <v>30.604884004115053</v>
      </c>
      <c r="E65" s="65">
        <v>18.872698519376776</v>
      </c>
      <c r="F65" s="65">
        <v>11.732185484738277</v>
      </c>
    </row>
    <row r="66" spans="1:6" ht="12.75" x14ac:dyDescent="0.2">
      <c r="A66" s="29"/>
      <c r="B66" s="32" t="s">
        <v>64</v>
      </c>
      <c r="C66" s="32" t="s">
        <v>24</v>
      </c>
      <c r="D66" s="65">
        <f t="shared" si="4"/>
        <v>0</v>
      </c>
      <c r="E66" s="65">
        <v>0</v>
      </c>
      <c r="F66" s="65">
        <v>0</v>
      </c>
    </row>
    <row r="67" spans="1:6" ht="12.75" x14ac:dyDescent="0.2">
      <c r="A67" s="29"/>
      <c r="B67" s="32" t="s">
        <v>65</v>
      </c>
      <c r="C67" s="32" t="s">
        <v>24</v>
      </c>
      <c r="D67" s="65">
        <f t="shared" si="4"/>
        <v>0</v>
      </c>
      <c r="E67" s="65">
        <v>0</v>
      </c>
      <c r="F67" s="65">
        <v>0</v>
      </c>
    </row>
    <row r="68" spans="1:6" ht="12.75" x14ac:dyDescent="0.2">
      <c r="A68" s="29"/>
      <c r="B68" s="32" t="s">
        <v>66</v>
      </c>
      <c r="C68" s="32" t="s">
        <v>24</v>
      </c>
      <c r="D68" s="65">
        <f t="shared" si="4"/>
        <v>180.43511676193884</v>
      </c>
      <c r="E68" s="65">
        <v>30.930780353625597</v>
      </c>
      <c r="F68" s="65">
        <v>149.50433640831324</v>
      </c>
    </row>
    <row r="69" spans="1:6" ht="12.75" x14ac:dyDescent="0.2">
      <c r="A69" s="29"/>
      <c r="B69" s="32" t="s">
        <v>67</v>
      </c>
      <c r="C69" s="32" t="s">
        <v>24</v>
      </c>
      <c r="D69" s="65">
        <f t="shared" si="4"/>
        <v>482.72666144686877</v>
      </c>
      <c r="E69" s="65">
        <v>185.90093037286519</v>
      </c>
      <c r="F69" s="65">
        <v>296.82573107400356</v>
      </c>
    </row>
    <row r="70" spans="1:6" ht="12.75" x14ac:dyDescent="0.2">
      <c r="A70" s="29"/>
      <c r="B70" s="32" t="s">
        <v>68</v>
      </c>
      <c r="C70" s="32" t="s">
        <v>24</v>
      </c>
      <c r="D70" s="65">
        <f t="shared" si="4"/>
        <v>624.82069956881674</v>
      </c>
      <c r="E70" s="65">
        <v>209.94675973623001</v>
      </c>
      <c r="F70" s="65">
        <v>414.8739398325867</v>
      </c>
    </row>
    <row r="71" spans="1:6" ht="12.75" x14ac:dyDescent="0.2">
      <c r="A71" s="29"/>
      <c r="B71" s="32" t="s">
        <v>69</v>
      </c>
      <c r="C71" s="32" t="s">
        <v>24</v>
      </c>
      <c r="D71" s="65">
        <f t="shared" si="4"/>
        <v>0</v>
      </c>
      <c r="E71" s="65">
        <v>0</v>
      </c>
      <c r="F71" s="65">
        <v>0</v>
      </c>
    </row>
    <row r="72" spans="1:6" ht="12.75" x14ac:dyDescent="0.2">
      <c r="A72" s="29"/>
      <c r="B72" s="32" t="s">
        <v>122</v>
      </c>
      <c r="C72" s="32" t="s">
        <v>24</v>
      </c>
      <c r="D72" s="65">
        <f t="shared" si="4"/>
        <v>157.09242</v>
      </c>
      <c r="E72" s="65">
        <v>13.70656</v>
      </c>
      <c r="F72" s="65">
        <v>143.38586000000001</v>
      </c>
    </row>
    <row r="73" spans="1:6" ht="12.75" x14ac:dyDescent="0.2">
      <c r="A73" s="29"/>
      <c r="B73" s="32" t="s">
        <v>123</v>
      </c>
      <c r="C73" s="32" t="s">
        <v>24</v>
      </c>
      <c r="D73" s="65">
        <f t="shared" si="4"/>
        <v>42.827639253983691</v>
      </c>
      <c r="E73" s="65">
        <v>19.856798590117389</v>
      </c>
      <c r="F73" s="65">
        <v>22.970840663866298</v>
      </c>
    </row>
    <row r="74" spans="1:6" ht="12.75" x14ac:dyDescent="0.2">
      <c r="A74" s="29"/>
      <c r="B74" s="32" t="s">
        <v>70</v>
      </c>
      <c r="C74" s="32" t="s">
        <v>24</v>
      </c>
      <c r="D74" s="65">
        <f t="shared" si="4"/>
        <v>117.40682039563819</v>
      </c>
      <c r="E74" s="65">
        <v>91.904582690367704</v>
      </c>
      <c r="F74" s="65">
        <v>25.502237705270488</v>
      </c>
    </row>
    <row r="75" spans="1:6" ht="12.75" x14ac:dyDescent="0.2">
      <c r="A75" s="29" t="s">
        <v>71</v>
      </c>
      <c r="B75" s="30" t="s">
        <v>72</v>
      </c>
      <c r="C75" s="30" t="s">
        <v>24</v>
      </c>
      <c r="D75" s="31">
        <f>E75+F75</f>
        <v>0</v>
      </c>
      <c r="E75" s="31">
        <v>0</v>
      </c>
      <c r="F75" s="63">
        <v>0</v>
      </c>
    </row>
    <row r="76" spans="1:6" ht="12.75" x14ac:dyDescent="0.2">
      <c r="A76" s="29" t="s">
        <v>73</v>
      </c>
      <c r="B76" s="30" t="s">
        <v>74</v>
      </c>
      <c r="C76" s="30" t="s">
        <v>24</v>
      </c>
      <c r="D76" s="31">
        <f t="shared" ref="D76:D77" si="5">E76+F76</f>
        <v>219.36701223592956</v>
      </c>
      <c r="E76" s="31">
        <v>166.8154120086414</v>
      </c>
      <c r="F76" s="63">
        <v>52.551600227288176</v>
      </c>
    </row>
    <row r="77" spans="1:6" ht="12.75" x14ac:dyDescent="0.2">
      <c r="A77" s="29" t="s">
        <v>75</v>
      </c>
      <c r="B77" s="30" t="s">
        <v>76</v>
      </c>
      <c r="C77" s="30" t="s">
        <v>24</v>
      </c>
      <c r="D77" s="31">
        <f t="shared" si="5"/>
        <v>11735.234290118604</v>
      </c>
      <c r="E77" s="31">
        <v>4318.9618051176731</v>
      </c>
      <c r="F77" s="31">
        <v>7416.2724850009308</v>
      </c>
    </row>
    <row r="78" spans="1:6" s="61" customFormat="1" ht="12.75" x14ac:dyDescent="0.2">
      <c r="A78" s="67"/>
      <c r="B78" s="64" t="s">
        <v>77</v>
      </c>
      <c r="C78" s="64" t="s">
        <v>24</v>
      </c>
      <c r="D78" s="65">
        <f>E78+F78</f>
        <v>4409.159087693216</v>
      </c>
      <c r="E78" s="65">
        <v>3876.9829890228443</v>
      </c>
      <c r="F78" s="65">
        <v>532.17609867037163</v>
      </c>
    </row>
    <row r="79" spans="1:6" s="61" customFormat="1" ht="12.75" x14ac:dyDescent="0.2">
      <c r="A79" s="67"/>
      <c r="B79" s="64" t="s">
        <v>78</v>
      </c>
      <c r="C79" s="64" t="s">
        <v>24</v>
      </c>
      <c r="D79" s="65">
        <f t="shared" ref="D79:D82" si="6">E79+F79</f>
        <v>300</v>
      </c>
      <c r="E79" s="65">
        <v>200</v>
      </c>
      <c r="F79" s="65">
        <v>100</v>
      </c>
    </row>
    <row r="80" spans="1:6" s="61" customFormat="1" ht="12.75" x14ac:dyDescent="0.2">
      <c r="A80" s="68"/>
      <c r="B80" s="64" t="s">
        <v>79</v>
      </c>
      <c r="C80" s="64" t="s">
        <v>24</v>
      </c>
      <c r="D80" s="65">
        <f t="shared" si="6"/>
        <v>468.07520242538692</v>
      </c>
      <c r="E80" s="65">
        <v>241.97881609482832</v>
      </c>
      <c r="F80" s="65">
        <v>226.09638633055863</v>
      </c>
    </row>
    <row r="81" spans="1:6" s="61" customFormat="1" ht="38.25" x14ac:dyDescent="0.2">
      <c r="A81" s="68"/>
      <c r="B81" s="64" t="s">
        <v>80</v>
      </c>
      <c r="C81" s="64" t="s">
        <v>24</v>
      </c>
      <c r="D81" s="65">
        <f t="shared" si="6"/>
        <v>930</v>
      </c>
      <c r="E81" s="65">
        <v>0</v>
      </c>
      <c r="F81" s="65">
        <v>930</v>
      </c>
    </row>
    <row r="82" spans="1:6" s="61" customFormat="1" ht="12.75" x14ac:dyDescent="0.2">
      <c r="A82" s="68"/>
      <c r="B82" s="64" t="s">
        <v>81</v>
      </c>
      <c r="C82" s="64" t="s">
        <v>24</v>
      </c>
      <c r="D82" s="65">
        <f t="shared" si="6"/>
        <v>5628</v>
      </c>
      <c r="E82" s="65">
        <v>0</v>
      </c>
      <c r="F82" s="65">
        <v>5628</v>
      </c>
    </row>
    <row r="83" spans="1:6" ht="12.75" x14ac:dyDescent="0.2">
      <c r="A83" s="37"/>
      <c r="B83" s="38" t="s">
        <v>82</v>
      </c>
      <c r="C83" s="39" t="s">
        <v>24</v>
      </c>
      <c r="D83" s="40">
        <f>E83+F83</f>
        <v>430973.09861573123</v>
      </c>
      <c r="E83" s="40">
        <f>E14+E23+E25+E47+E75+E76+E77</f>
        <v>277161.49647044321</v>
      </c>
      <c r="F83" s="40">
        <f>F14+F23+F25+F47+F75+F76+F77</f>
        <v>153811.60214528802</v>
      </c>
    </row>
    <row r="84" spans="1:6" ht="12.75" x14ac:dyDescent="0.2">
      <c r="A84" s="41"/>
      <c r="B84" s="41"/>
      <c r="C84" s="41"/>
      <c r="D84" s="41"/>
      <c r="E84" s="41"/>
      <c r="F84" s="69"/>
    </row>
    <row r="85" spans="1:6" ht="22.5" customHeight="1" x14ac:dyDescent="0.2">
      <c r="A85" s="97" t="s">
        <v>83</v>
      </c>
      <c r="B85" s="98"/>
      <c r="C85" s="98"/>
      <c r="D85" s="98"/>
      <c r="E85" s="98"/>
      <c r="F85" s="99"/>
    </row>
    <row r="86" spans="1:6" ht="25.5" x14ac:dyDescent="0.2">
      <c r="A86" s="42"/>
      <c r="B86" s="43" t="s">
        <v>84</v>
      </c>
      <c r="C86" s="44" t="s">
        <v>24</v>
      </c>
      <c r="D86" s="45">
        <f>E86+F86</f>
        <v>35.07078066881332</v>
      </c>
      <c r="E86" s="45">
        <v>19.242591291358579</v>
      </c>
      <c r="F86" s="45">
        <v>15.828189377454741</v>
      </c>
    </row>
    <row r="87" spans="1:6" ht="12.75" x14ac:dyDescent="0.2">
      <c r="A87" s="42"/>
      <c r="B87" s="43" t="s">
        <v>85</v>
      </c>
      <c r="C87" s="44" t="s">
        <v>24</v>
      </c>
      <c r="D87" s="45">
        <f t="shared" ref="D87:D88" si="7">E87+F87</f>
        <v>0</v>
      </c>
      <c r="E87" s="45">
        <v>0</v>
      </c>
      <c r="F87" s="45">
        <v>0</v>
      </c>
    </row>
    <row r="88" spans="1:6" ht="12.75" x14ac:dyDescent="0.2">
      <c r="A88" s="42"/>
      <c r="B88" s="43" t="s">
        <v>86</v>
      </c>
      <c r="C88" s="44" t="s">
        <v>24</v>
      </c>
      <c r="D88" s="45">
        <f t="shared" si="7"/>
        <v>1822.5255800000002</v>
      </c>
      <c r="E88" s="45">
        <v>1338.4604054765346</v>
      </c>
      <c r="F88" s="45">
        <v>484.06517452346566</v>
      </c>
    </row>
    <row r="89" spans="1:6" s="83" customFormat="1" ht="12.75" x14ac:dyDescent="0.2">
      <c r="A89" s="70"/>
      <c r="B89" s="75" t="s">
        <v>87</v>
      </c>
      <c r="C89" s="76" t="s">
        <v>24</v>
      </c>
      <c r="D89" s="73">
        <f>D90+D91+D96</f>
        <v>9890.5754676956767</v>
      </c>
      <c r="E89" s="73">
        <v>8155.6337937935004</v>
      </c>
      <c r="F89" s="73">
        <v>1734.9366739021771</v>
      </c>
    </row>
    <row r="90" spans="1:6" s="83" customFormat="1" ht="38.25" x14ac:dyDescent="0.2">
      <c r="A90" s="42"/>
      <c r="B90" s="91" t="s">
        <v>88</v>
      </c>
      <c r="C90" s="78" t="s">
        <v>24</v>
      </c>
      <c r="D90" s="45">
        <f>E90+F90</f>
        <v>1.0939999999999999</v>
      </c>
      <c r="E90" s="45">
        <v>0.96199999999999997</v>
      </c>
      <c r="F90" s="45">
        <v>0.13200000000000001</v>
      </c>
    </row>
    <row r="91" spans="1:6" s="83" customFormat="1" ht="12.75" x14ac:dyDescent="0.2">
      <c r="A91" s="42"/>
      <c r="B91" s="91" t="s">
        <v>89</v>
      </c>
      <c r="C91" s="78" t="s">
        <v>24</v>
      </c>
      <c r="D91" s="45">
        <f>E91+F91</f>
        <v>434.37859769567717</v>
      </c>
      <c r="E91" s="45">
        <v>222.17281379349984</v>
      </c>
      <c r="F91" s="45">
        <v>212.2057839021773</v>
      </c>
    </row>
    <row r="92" spans="1:6" s="83" customFormat="1" ht="12.75" hidden="1" customHeight="1" x14ac:dyDescent="0.2">
      <c r="A92" s="42"/>
      <c r="B92" s="91" t="s">
        <v>90</v>
      </c>
      <c r="C92" s="78" t="s">
        <v>24</v>
      </c>
      <c r="D92" s="45">
        <v>453.14369368265972</v>
      </c>
      <c r="E92" s="45">
        <v>371.66379368265967</v>
      </c>
      <c r="F92" s="47">
        <v>81.479900000000043</v>
      </c>
    </row>
    <row r="93" spans="1:6" s="83" customFormat="1" ht="12.75" hidden="1" customHeight="1" x14ac:dyDescent="0.2">
      <c r="A93" s="42"/>
      <c r="B93" s="91" t="s">
        <v>91</v>
      </c>
      <c r="C93" s="78" t="s">
        <v>24</v>
      </c>
      <c r="D93" s="45">
        <v>0</v>
      </c>
      <c r="E93" s="45">
        <v>0</v>
      </c>
      <c r="F93" s="47">
        <v>0</v>
      </c>
    </row>
    <row r="94" spans="1:6" s="83" customFormat="1" ht="12.75" hidden="1" customHeight="1" x14ac:dyDescent="0.2">
      <c r="A94" s="42"/>
      <c r="B94" s="91" t="s">
        <v>92</v>
      </c>
      <c r="C94" s="78" t="s">
        <v>24</v>
      </c>
      <c r="D94" s="45">
        <v>0</v>
      </c>
      <c r="E94" s="45">
        <v>0</v>
      </c>
      <c r="F94" s="47">
        <v>0</v>
      </c>
    </row>
    <row r="95" spans="1:6" s="83" customFormat="1" ht="12.75" hidden="1" customHeight="1" x14ac:dyDescent="0.2">
      <c r="A95" s="42"/>
      <c r="B95" s="91" t="s">
        <v>93</v>
      </c>
      <c r="C95" s="78" t="s">
        <v>24</v>
      </c>
      <c r="D95" s="45">
        <v>0</v>
      </c>
      <c r="E95" s="45">
        <v>0</v>
      </c>
      <c r="F95" s="47">
        <v>0</v>
      </c>
    </row>
    <row r="96" spans="1:6" s="83" customFormat="1" ht="12.75" x14ac:dyDescent="0.2">
      <c r="A96" s="70"/>
      <c r="B96" s="75" t="s">
        <v>94</v>
      </c>
      <c r="C96" s="76" t="s">
        <v>24</v>
      </c>
      <c r="D96" s="73">
        <f>D97+D98+D99+D100+D101</f>
        <v>9455.1028699999988</v>
      </c>
      <c r="E96" s="73">
        <v>7932.4989800000003</v>
      </c>
      <c r="F96" s="73">
        <v>1522.5988899999998</v>
      </c>
    </row>
    <row r="97" spans="1:10" s="83" customFormat="1" ht="12.75" x14ac:dyDescent="0.2">
      <c r="A97" s="42"/>
      <c r="B97" s="91" t="s">
        <v>95</v>
      </c>
      <c r="C97" s="78" t="s">
        <v>24</v>
      </c>
      <c r="D97" s="45">
        <f>E97+F97</f>
        <v>14.418000000000001</v>
      </c>
      <c r="E97" s="45">
        <v>12.678000000000001</v>
      </c>
      <c r="F97" s="45">
        <v>1.74</v>
      </c>
    </row>
    <row r="98" spans="1:10" s="83" customFormat="1" ht="12.75" x14ac:dyDescent="0.2">
      <c r="A98" s="42"/>
      <c r="B98" s="91" t="s">
        <v>96</v>
      </c>
      <c r="C98" s="78" t="s">
        <v>24</v>
      </c>
      <c r="D98" s="45">
        <f t="shared" ref="D98:D107" si="8">E98+F98</f>
        <v>798.06686999999988</v>
      </c>
      <c r="E98" s="45">
        <v>482.78697999999997</v>
      </c>
      <c r="F98" s="46">
        <v>315.27988999999997</v>
      </c>
    </row>
    <row r="99" spans="1:10" s="83" customFormat="1" ht="12.75" x14ac:dyDescent="0.2">
      <c r="A99" s="42"/>
      <c r="B99" s="91" t="s">
        <v>97</v>
      </c>
      <c r="C99" s="78" t="s">
        <v>24</v>
      </c>
      <c r="D99" s="45">
        <f t="shared" si="8"/>
        <v>220.333</v>
      </c>
      <c r="E99" s="45">
        <v>193.739</v>
      </c>
      <c r="F99" s="45">
        <v>26.594000000000001</v>
      </c>
    </row>
    <row r="100" spans="1:10" s="83" customFormat="1" ht="12.75" x14ac:dyDescent="0.2">
      <c r="A100" s="42"/>
      <c r="B100" s="91" t="s">
        <v>98</v>
      </c>
      <c r="C100" s="78" t="s">
        <v>24</v>
      </c>
      <c r="D100" s="45">
        <f t="shared" si="8"/>
        <v>0</v>
      </c>
      <c r="E100" s="45">
        <v>0</v>
      </c>
      <c r="F100" s="45">
        <v>0</v>
      </c>
    </row>
    <row r="101" spans="1:10" s="83" customFormat="1" ht="12.75" x14ac:dyDescent="0.2">
      <c r="A101" s="42"/>
      <c r="B101" s="91" t="s">
        <v>99</v>
      </c>
      <c r="C101" s="78" t="s">
        <v>24</v>
      </c>
      <c r="D101" s="45">
        <f t="shared" si="8"/>
        <v>8422.2849999999999</v>
      </c>
      <c r="E101" s="45">
        <v>7243.3</v>
      </c>
      <c r="F101" s="45">
        <v>1178.9849999999999</v>
      </c>
    </row>
    <row r="102" spans="1:10" ht="12.75" x14ac:dyDescent="0.2">
      <c r="A102" s="70"/>
      <c r="B102" s="75" t="s">
        <v>100</v>
      </c>
      <c r="C102" s="76" t="s">
        <v>24</v>
      </c>
      <c r="D102" s="73">
        <f t="shared" si="8"/>
        <v>100591.685611372</v>
      </c>
      <c r="E102" s="73">
        <v>64685.52584005583</v>
      </c>
      <c r="F102" s="73">
        <v>35906.159771316168</v>
      </c>
    </row>
    <row r="103" spans="1:10" ht="13.5" customHeight="1" x14ac:dyDescent="0.2">
      <c r="A103" s="70"/>
      <c r="B103" s="75" t="s">
        <v>101</v>
      </c>
      <c r="C103" s="76" t="s">
        <v>24</v>
      </c>
      <c r="D103" s="73">
        <f t="shared" si="8"/>
        <v>38665.969299268465</v>
      </c>
      <c r="E103" s="73">
        <v>33268</v>
      </c>
      <c r="F103" s="73">
        <v>5397.9692992684631</v>
      </c>
    </row>
    <row r="104" spans="1:10" ht="25.5" x14ac:dyDescent="0.2">
      <c r="A104" s="70"/>
      <c r="B104" s="71" t="s">
        <v>102</v>
      </c>
      <c r="C104" s="76" t="s">
        <v>24</v>
      </c>
      <c r="D104" s="73">
        <f t="shared" si="8"/>
        <v>14397.29</v>
      </c>
      <c r="E104" s="73">
        <v>0</v>
      </c>
      <c r="F104" s="73">
        <v>14397.29</v>
      </c>
    </row>
    <row r="105" spans="1:10" ht="12.75" x14ac:dyDescent="0.2">
      <c r="A105" s="70"/>
      <c r="B105" s="71" t="s">
        <v>103</v>
      </c>
      <c r="C105" s="76" t="s">
        <v>24</v>
      </c>
      <c r="D105" s="73">
        <f t="shared" si="8"/>
        <v>20286.866000000002</v>
      </c>
      <c r="E105" s="73">
        <v>20286.866000000002</v>
      </c>
      <c r="F105" s="77"/>
    </row>
    <row r="106" spans="1:10" ht="24" x14ac:dyDescent="0.2">
      <c r="A106" s="42"/>
      <c r="B106" s="92" t="s">
        <v>129</v>
      </c>
      <c r="C106" s="78"/>
      <c r="D106" s="45">
        <f>E106+F106</f>
        <v>17180.404190000001</v>
      </c>
      <c r="E106" s="45">
        <v>17180.404190000001</v>
      </c>
      <c r="F106" s="45">
        <v>0</v>
      </c>
    </row>
    <row r="107" spans="1:10" s="83" customFormat="1" ht="12.75" x14ac:dyDescent="0.2">
      <c r="A107" s="79"/>
      <c r="B107" s="93" t="s">
        <v>105</v>
      </c>
      <c r="C107" s="76" t="s">
        <v>24</v>
      </c>
      <c r="D107" s="73">
        <f t="shared" si="8"/>
        <v>424.51880060634699</v>
      </c>
      <c r="E107" s="73">
        <v>110.49470402370719</v>
      </c>
      <c r="F107" s="73">
        <v>314.0240965826398</v>
      </c>
    </row>
    <row r="108" spans="1:10" ht="12.75" x14ac:dyDescent="0.2">
      <c r="A108" s="36"/>
      <c r="B108" s="53"/>
      <c r="C108" s="78"/>
      <c r="D108" s="45"/>
      <c r="E108" s="45"/>
      <c r="F108" s="45"/>
    </row>
    <row r="109" spans="1:10" ht="12.75" x14ac:dyDescent="0.2">
      <c r="A109" s="37"/>
      <c r="B109" s="38" t="s">
        <v>106</v>
      </c>
      <c r="C109" s="81" t="s">
        <v>24</v>
      </c>
      <c r="D109" s="82">
        <f>D86+D87+D88+D89+D102+D103+D104+D105+D106+D107</f>
        <v>203294.90572961132</v>
      </c>
      <c r="E109" s="82">
        <f>E86+E87+E88+E89+E102+E103+E104+E105+E106+E107</f>
        <v>145044.62752464094</v>
      </c>
      <c r="F109" s="82">
        <f>F86+F87+F88+F89+F102+F103+F104+F105+F106+F107</f>
        <v>58250.27320497037</v>
      </c>
      <c r="J109" s="35"/>
    </row>
    <row r="110" spans="1:10" ht="38.25" hidden="1" x14ac:dyDescent="0.2">
      <c r="A110" s="37"/>
      <c r="B110" s="38" t="s">
        <v>124</v>
      </c>
      <c r="C110" s="81" t="s">
        <v>24</v>
      </c>
      <c r="D110" s="82">
        <f>E110+F110</f>
        <v>0</v>
      </c>
      <c r="E110" s="82"/>
      <c r="F110" s="82">
        <v>0</v>
      </c>
    </row>
    <row r="111" spans="1:10" ht="51" hidden="1" x14ac:dyDescent="0.2">
      <c r="A111" s="37"/>
      <c r="B111" s="38" t="s">
        <v>125</v>
      </c>
      <c r="C111" s="81" t="s">
        <v>24</v>
      </c>
      <c r="D111" s="82">
        <f>E111+F111</f>
        <v>0</v>
      </c>
      <c r="E111" s="82">
        <v>0</v>
      </c>
      <c r="F111" s="82"/>
    </row>
    <row r="112" spans="1:10" x14ac:dyDescent="0.2">
      <c r="C112" s="83"/>
      <c r="D112" s="83"/>
      <c r="E112" s="83"/>
      <c r="F112" s="83"/>
    </row>
    <row r="113" spans="1:6" ht="15" x14ac:dyDescent="0.25">
      <c r="A113" s="54"/>
      <c r="B113" s="55" t="s">
        <v>107</v>
      </c>
      <c r="C113" s="84" t="s">
        <v>24</v>
      </c>
      <c r="D113" s="85">
        <f>D111+D110+D109+D83</f>
        <v>634268.00434534252</v>
      </c>
      <c r="E113" s="85">
        <f>E111+E110+E109+E83+0.01</f>
        <v>422206.13399508415</v>
      </c>
      <c r="F113" s="85">
        <f t="shared" ref="E113:F113" si="9">F111+F110+F109+F83</f>
        <v>212061.8753502584</v>
      </c>
    </row>
    <row r="115" spans="1:6" ht="14.25" x14ac:dyDescent="0.2">
      <c r="A115" s="60"/>
      <c r="B115" s="60"/>
      <c r="C115" s="100"/>
      <c r="D115" s="100"/>
      <c r="E115" s="100"/>
      <c r="F115" s="100"/>
    </row>
    <row r="117" spans="1:6" x14ac:dyDescent="0.2">
      <c r="D117" s="58"/>
      <c r="E117" s="59"/>
      <c r="F117" s="86"/>
    </row>
    <row r="118" spans="1:6" x14ac:dyDescent="0.2">
      <c r="D118" s="35"/>
      <c r="E118" s="35"/>
      <c r="F118" s="87"/>
    </row>
    <row r="119" spans="1:6" x14ac:dyDescent="0.2">
      <c r="E119" s="35"/>
      <c r="F119" s="35"/>
    </row>
    <row r="120" spans="1:6" x14ac:dyDescent="0.2">
      <c r="D120" s="35"/>
      <c r="E120" s="35"/>
      <c r="F120" s="87"/>
    </row>
    <row r="121" spans="1:6" x14ac:dyDescent="0.2">
      <c r="E121" s="35"/>
      <c r="F121" s="35"/>
    </row>
    <row r="122" spans="1:6" x14ac:dyDescent="0.2">
      <c r="E122" s="35"/>
      <c r="F122" s="35"/>
    </row>
    <row r="123" spans="1:6" x14ac:dyDescent="0.2">
      <c r="E123" s="35"/>
    </row>
    <row r="124" spans="1:6" x14ac:dyDescent="0.2">
      <c r="D124" s="35"/>
    </row>
    <row r="127" spans="1:6" x14ac:dyDescent="0.2">
      <c r="D127" s="35"/>
      <c r="E127" s="35"/>
      <c r="F127" s="35"/>
    </row>
    <row r="128" spans="1:6" x14ac:dyDescent="0.2">
      <c r="D128" s="35"/>
      <c r="E128" s="35"/>
      <c r="F128" s="35"/>
    </row>
    <row r="130" spans="5:6" x14ac:dyDescent="0.2">
      <c r="E130" s="59"/>
      <c r="F130" s="59"/>
    </row>
  </sheetData>
  <mergeCells count="4">
    <mergeCell ref="A1:F1"/>
    <mergeCell ref="A13:C13"/>
    <mergeCell ref="A85:F85"/>
    <mergeCell ref="C115:F115"/>
  </mergeCells>
  <pageMargins left="0.23622047244094491" right="0" top="0" bottom="0" header="0" footer="0"/>
  <pageSetup paperSize="9" scale="6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2021 ПЛАН</vt:lpstr>
      <vt:lpstr>2021 ФАКТ</vt:lpstr>
      <vt:lpstr>2022 ПЛАН</vt:lpstr>
      <vt:lpstr>ПРОЕКТ 2023</vt:lpstr>
      <vt:lpstr>'2021 ПЛАН'!Область_печати</vt:lpstr>
      <vt:lpstr>'2021 ФАКТ'!Область_печати</vt:lpstr>
      <vt:lpstr>'2022 ПЛАН'!Область_печати</vt:lpstr>
      <vt:lpstr>'ПРОЕКТ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No name</cp:lastModifiedBy>
  <cp:lastPrinted>2022-04-19T08:45:18Z</cp:lastPrinted>
  <dcterms:created xsi:type="dcterms:W3CDTF">2022-04-18T23:26:04Z</dcterms:created>
  <dcterms:modified xsi:type="dcterms:W3CDTF">2022-04-21T05:17:52Z</dcterms:modified>
</cp:coreProperties>
</file>