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Елена Вильевна</author>
  </authors>
  <commentList>
    <comment ref="BV58" authorId="0">
      <text>
        <r>
          <rPr>
            <b/>
            <sz val="8"/>
            <rFont val="Tahoma"/>
            <family val="2"/>
          </rPr>
          <t>Елена Вильевна:</t>
        </r>
        <r>
          <rPr>
            <sz val="8"/>
            <rFont val="Tahoma"/>
            <family val="2"/>
          </rPr>
          <t xml:space="preserve">
среднеарифметический тариф</t>
        </r>
      </text>
    </comment>
    <comment ref="CT58" authorId="0">
      <text>
        <r>
          <rPr>
            <b/>
            <sz val="8"/>
            <rFont val="Tahoma"/>
            <family val="2"/>
          </rPr>
          <t>Елена Вильевна:</t>
        </r>
        <r>
          <rPr>
            <sz val="8"/>
            <rFont val="Tahoma"/>
            <family val="2"/>
          </rPr>
          <t xml:space="preserve">
Расчет значения в Своде результатов отчетов 2014г</t>
        </r>
      </text>
    </comment>
  </commentList>
</comments>
</file>

<file path=xl/sharedStrings.xml><?xml version="1.0" encoding="utf-8"?>
<sst xmlns="http://schemas.openxmlformats.org/spreadsheetml/2006/main" count="234" uniqueCount="97">
  <si>
    <t>Примечание:</t>
  </si>
  <si>
    <t>ИНН:</t>
  </si>
  <si>
    <t>КПП:</t>
  </si>
  <si>
    <t>х</t>
  </si>
  <si>
    <t>к приказу Федеральной службы по тарифам</t>
  </si>
  <si>
    <t>от 24 октября 2014 г. № 1831-э</t>
  </si>
  <si>
    <t>Ед. изм.</t>
  </si>
  <si>
    <t>Приложение 5</t>
  </si>
  <si>
    <t>Форма раскрытия информации субъектами рынков</t>
  </si>
  <si>
    <t>электрической энергии и мощности, являющимися</t>
  </si>
  <si>
    <t>субъектами естественных монополий *</t>
  </si>
  <si>
    <t>Наименование</t>
  </si>
  <si>
    <t>организации</t>
  </si>
  <si>
    <t>ВН1</t>
  </si>
  <si>
    <t>ВН</t>
  </si>
  <si>
    <t>СН1</t>
  </si>
  <si>
    <t>СН2</t>
  </si>
  <si>
    <t>НН</t>
  </si>
  <si>
    <t>Комментарии</t>
  </si>
  <si>
    <t>Руб./МВтч</t>
  </si>
  <si>
    <t>1.2. стоимость услуг по передаче электрической энергии для населения</t>
  </si>
  <si>
    <t>1.3. стоимость иных услуг, оказание которых является неотъемлемой частью поставки электрической энергии потребителю</t>
  </si>
  <si>
    <t>1.4. сбытовая надбавка гарантирующего поставщика</t>
  </si>
  <si>
    <t>2. Среднегодовая цена на электрическую энергию по договору энергоснабжения, 1 ценовая категория</t>
  </si>
  <si>
    <t>2.1. в том числе цена закупки электрической энергии</t>
  </si>
  <si>
    <t>2.2. в том числе стоимость услуг по передаче электрической энергии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</si>
  <si>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</si>
  <si>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2.4. в том числе сбытовая надбавка гарантирующего поставщика</t>
  </si>
  <si>
    <t>День</t>
  </si>
  <si>
    <t>Ночь</t>
  </si>
  <si>
    <t>Пик</t>
  </si>
  <si>
    <t>Полупик</t>
  </si>
  <si>
    <t>3. Среднегодовая цена на электрическую энергию по договору энергоснабжения, 2 ценовая категория</t>
  </si>
  <si>
    <t>3.1. в том числе цена закупки электрической энергии</t>
  </si>
  <si>
    <t>3.2. в том числе стоимость услуг по передаче электрической энергии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</si>
  <si>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</si>
  <si>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3.4. в том числе сбытовая надбавка гарантирующего поставщика</t>
  </si>
  <si>
    <t>мощность</t>
  </si>
  <si>
    <t>4. Среднегодовая цена на электрическую энергию по договору энергоснабжения, 3 ценовая категория</t>
  </si>
  <si>
    <t>4.1. в том числе цена закупки электрической энергии</t>
  </si>
  <si>
    <t>4.2. в том числе стоимость услуг по передаче электрической энергии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</si>
  <si>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</si>
  <si>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4.4. в том числе сбытовая надбавка гарантирующего поставщика</t>
  </si>
  <si>
    <t>5. Среднегодовая цена на электрическую энергию по договору энергоснабжения, 4 ценовая категория</t>
  </si>
  <si>
    <t>5.1. в том числе цена закупки электрической энергии</t>
  </si>
  <si>
    <t>5.2. в том числе стоимость услуг по передаче электрической энергии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</si>
  <si>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</si>
  <si>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5.4. в том числе сбытовая надбавка гарантирующего поставщика</t>
  </si>
  <si>
    <t>6. Среднегодовая цена на электрическую энергию по договору энергоснабжения, 5 ценовая категория</t>
  </si>
  <si>
    <t>6.1. в том числе цена закупки электрической энергии</t>
  </si>
  <si>
    <t>6.2. в том числе стоимость услуг по передаче электрической энергии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</si>
  <si>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</si>
  <si>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6.4. в том числе сбытовая надбавка гарантирующего поставщика</t>
  </si>
  <si>
    <t>7. Среднегодовая цена на электрическую энергию по договору энергоснабжения, 6 ценовая категория</t>
  </si>
  <si>
    <t>7.1. в том числе цена закупки электрической энергии</t>
  </si>
  <si>
    <t>7.2. в том числе стоимость услуг по передаче электрической энергии</t>
  </si>
  <si>
    <t>потери</t>
  </si>
  <si>
    <t>содержание</t>
  </si>
  <si>
    <t>Руб./МВт
в месяц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</si>
  <si>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</si>
  <si>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7.4. в том числе сбытовая надбавка гарантирующего поставщика</t>
  </si>
  <si>
    <t>Показатель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</si>
  <si>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субъектами естественных монополий, которым присвоен статус гарантирующего поставщика.</t>
    </r>
  </si>
  <si>
    <t>ОАО "Магаданэлектросеть"</t>
  </si>
  <si>
    <t>не устанавливается</t>
  </si>
  <si>
    <t>отсутствуют потребители 3 ценовой категории, тариф не установлен</t>
  </si>
  <si>
    <t>отсутствуют потребители 4 ценовой категории, тариф не установлен</t>
  </si>
  <si>
    <t>отсутствуют потребители 6 ценовой категории, тариф не установлен</t>
  </si>
  <si>
    <t>отсутствуют потребители 5 ценовой категории, тариф не установлен</t>
  </si>
  <si>
    <t>тарифы утверждены приказом Департамента цен и тарифов администарции Магаданской области от 09.12.2013г. №50-2/э</t>
  </si>
  <si>
    <r>
      <t xml:space="preserve">Регулируемый период: </t>
    </r>
    <r>
      <rPr>
        <u val="single"/>
        <sz val="11"/>
        <rFont val="Times New Roman"/>
        <family val="1"/>
      </rPr>
      <t xml:space="preserve"> 2014год</t>
    </r>
  </si>
  <si>
    <r>
      <t xml:space="preserve">1. Тариф для населения </t>
    </r>
    <r>
      <rPr>
        <sz val="10.5"/>
        <rFont val="Times New Roman"/>
        <family val="1"/>
      </rPr>
      <t>(указывается с учетом НДС)</t>
    </r>
  </si>
  <si>
    <t>Дифференциация</t>
  </si>
  <si>
    <t>1 полугодие 2014г</t>
  </si>
  <si>
    <t>2 полугодие 2014</t>
  </si>
  <si>
    <t>1.1. Одноставочный тариф</t>
  </si>
  <si>
    <t xml:space="preserve">1.2. Одноставочный тариф, дифференцированный по двум зонам суток </t>
  </si>
  <si>
    <t>Дневная зона (пиковая и полупиковая)</t>
  </si>
  <si>
    <t>Ночная зона</t>
  </si>
  <si>
    <t xml:space="preserve">1.3. Одноставочный тариф, дифференцированный по трем зонам суток </t>
  </si>
  <si>
    <t>Пиковая зона</t>
  </si>
  <si>
    <t>Полупиковая зона</t>
  </si>
  <si>
    <t>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</si>
  <si>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 Одноставочный тариф</t>
  </si>
  <si>
    <t xml:space="preserve">2.3. Одноставочный тариф, дифференцированный по трем зонам суток </t>
  </si>
  <si>
    <t xml:space="preserve">2.2. Одноставочный тариф, дифференцированный по двум зонам суток </t>
  </si>
  <si>
    <t>3. Население, проживающее в сельских населенных пунктах</t>
  </si>
  <si>
    <t>3.1. Одноставочный тариф</t>
  </si>
  <si>
    <t xml:space="preserve">3.2. Одноставочный тариф, дифференцированный по двум зонам суток </t>
  </si>
  <si>
    <t xml:space="preserve">3.3. Одноставочный тариф, дифференцированный по трем зонам суток </t>
  </si>
  <si>
    <r>
      <t xml:space="preserve">1. Население, за исключением указанного в </t>
    </r>
    <r>
      <rPr>
        <b/>
        <sz val="10"/>
        <color indexed="12"/>
        <rFont val="Times New Roman"/>
        <family val="1"/>
      </rPr>
      <t>пунктах 2</t>
    </r>
    <r>
      <rPr>
        <b/>
        <sz val="10"/>
        <rFont val="Times New Roman"/>
        <family val="1"/>
      </rPr>
      <t xml:space="preserve"> и </t>
    </r>
    <r>
      <rPr>
        <b/>
        <sz val="10"/>
        <color indexed="12"/>
        <rFont val="Times New Roman"/>
        <family val="1"/>
      </rPr>
      <t>3</t>
    </r>
  </si>
  <si>
    <t xml:space="preserve">4. Потребители, приравненные к населению </t>
  </si>
  <si>
    <t>4.1. Одноставочный тариф</t>
  </si>
  <si>
    <t xml:space="preserve">4.2. Одноставочный тариф, дифференцированный по двум зонам суток </t>
  </si>
  <si>
    <t xml:space="preserve">4.3. Одноставочный тариф, дифференцированный по трем зонам суток </t>
  </si>
  <si>
    <t>1.1. среднегодовая цена закупки электрической энергии для населения</t>
  </si>
  <si>
    <t>электрическая энергия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</si>
</sst>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.5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 vertical="center"/>
    </xf>
    <xf numFmtId="169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9" fontId="6" fillId="0" borderId="10" xfId="0" applyNumberFormat="1" applyFont="1" applyBorder="1" applyAlignment="1">
      <alignment horizontal="center" vertical="center" wrapText="1"/>
    </xf>
    <xf numFmtId="169" fontId="6" fillId="0" borderId="18" xfId="0" applyNumberFormat="1" applyFont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8" fontId="6" fillId="0" borderId="10" xfId="0" applyNumberFormat="1" applyFont="1" applyBorder="1" applyAlignment="1">
      <alignment horizontal="center" vertical="top"/>
    </xf>
    <xf numFmtId="168" fontId="6" fillId="0" borderId="18" xfId="0" applyNumberFormat="1" applyFont="1" applyBorder="1" applyAlignment="1">
      <alignment horizontal="center" vertical="top"/>
    </xf>
    <xf numFmtId="168" fontId="6" fillId="0" borderId="11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 vertical="top"/>
    </xf>
    <xf numFmtId="169" fontId="1" fillId="0" borderId="11" xfId="0" applyNumberFormat="1" applyFont="1" applyBorder="1" applyAlignment="1">
      <alignment horizontal="center" vertical="top"/>
    </xf>
    <xf numFmtId="169" fontId="6" fillId="0" borderId="10" xfId="0" applyNumberFormat="1" applyFont="1" applyBorder="1" applyAlignment="1">
      <alignment horizontal="center" vertical="top"/>
    </xf>
    <xf numFmtId="169" fontId="6" fillId="0" borderId="18" xfId="0" applyNumberFormat="1" applyFont="1" applyBorder="1" applyAlignment="1">
      <alignment horizontal="center" vertical="top"/>
    </xf>
    <xf numFmtId="169" fontId="6" fillId="0" borderId="11" xfId="0" applyNumberFormat="1" applyFont="1" applyBorder="1" applyAlignment="1">
      <alignment horizontal="center" vertical="top"/>
    </xf>
    <xf numFmtId="168" fontId="6" fillId="0" borderId="10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08"/>
  <sheetViews>
    <sheetView tabSelected="1" zoomScalePageLayoutView="0" workbookViewId="0" topLeftCell="A1">
      <selection activeCell="A7" sqref="A7:EH7"/>
    </sheetView>
  </sheetViews>
  <sheetFormatPr defaultColWidth="0.875" defaultRowHeight="12.75"/>
  <cols>
    <col min="1" max="28" width="0.875" style="2" customWidth="1"/>
    <col min="29" max="29" width="4.00390625" style="2" customWidth="1"/>
    <col min="30" max="45" width="0.875" style="2" customWidth="1"/>
    <col min="46" max="46" width="23.625" style="2" customWidth="1"/>
    <col min="47" max="60" width="0.875" style="19" customWidth="1"/>
    <col min="61" max="61" width="0.875" style="24" customWidth="1"/>
    <col min="62" max="66" width="0.875" style="25" customWidth="1"/>
    <col min="67" max="67" width="4.875" style="25" customWidth="1"/>
    <col min="68" max="72" width="0.875" style="25" customWidth="1"/>
    <col min="73" max="73" width="4.875" style="25" customWidth="1"/>
    <col min="74" max="78" width="0.875" style="25" customWidth="1"/>
    <col min="79" max="79" width="4.875" style="25" customWidth="1"/>
    <col min="80" max="84" width="0.875" style="25" customWidth="1"/>
    <col min="85" max="85" width="4.875" style="25" customWidth="1"/>
    <col min="86" max="90" width="0.875" style="25" customWidth="1"/>
    <col min="91" max="91" width="4.875" style="25" customWidth="1"/>
    <col min="92" max="96" width="0.875" style="25" customWidth="1"/>
    <col min="97" max="97" width="4.875" style="25" customWidth="1"/>
    <col min="98" max="102" width="0.875" style="25" customWidth="1"/>
    <col min="103" max="103" width="4.875" style="25" customWidth="1"/>
    <col min="104" max="108" width="0.875" style="25" customWidth="1"/>
    <col min="109" max="109" width="4.875" style="25" customWidth="1"/>
    <col min="110" max="114" width="0.875" style="25" customWidth="1"/>
    <col min="115" max="115" width="4.875" style="25" customWidth="1"/>
    <col min="116" max="120" width="0.875" style="25" customWidth="1"/>
    <col min="121" max="121" width="4.875" style="25" customWidth="1"/>
    <col min="122" max="16384" width="0.875" style="2" customWidth="1"/>
  </cols>
  <sheetData>
    <row r="1" spans="47:121" s="1" customFormat="1" ht="12" customHeight="1"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22"/>
      <c r="BJ1" s="23"/>
      <c r="BK1" s="23"/>
      <c r="BL1" s="23"/>
      <c r="BM1" s="23"/>
      <c r="BN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 t="s">
        <v>7</v>
      </c>
      <c r="DL1" s="23"/>
      <c r="DM1" s="23"/>
      <c r="DN1" s="23"/>
      <c r="DO1" s="23"/>
      <c r="DP1" s="23"/>
      <c r="DQ1" s="23"/>
    </row>
    <row r="2" spans="47:121" s="1" customFormat="1" ht="12" customHeight="1"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22"/>
      <c r="BJ2" s="23"/>
      <c r="BK2" s="23"/>
      <c r="BL2" s="23"/>
      <c r="BM2" s="23"/>
      <c r="BN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 t="s">
        <v>4</v>
      </c>
      <c r="DL2" s="23"/>
      <c r="DM2" s="23"/>
      <c r="DN2" s="23"/>
      <c r="DO2" s="23"/>
      <c r="DP2" s="23"/>
      <c r="DQ2" s="23"/>
    </row>
    <row r="3" spans="47:121" s="1" customFormat="1" ht="12" customHeight="1"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22"/>
      <c r="BJ3" s="23"/>
      <c r="BK3" s="23"/>
      <c r="BL3" s="23"/>
      <c r="BM3" s="23"/>
      <c r="BN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 t="s">
        <v>5</v>
      </c>
      <c r="DL3" s="23"/>
      <c r="DM3" s="23"/>
      <c r="DN3" s="23"/>
      <c r="DO3" s="23"/>
      <c r="DP3" s="23"/>
      <c r="DQ3" s="23"/>
    </row>
    <row r="4" ht="18" customHeight="1"/>
    <row r="5" spans="1:138" s="3" customFormat="1" ht="14.25" customHeight="1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</row>
    <row r="6" spans="1:138" s="3" customFormat="1" ht="14.25" customHeight="1">
      <c r="A6" s="33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</row>
    <row r="7" spans="1:138" s="3" customFormat="1" ht="14.25" customHeight="1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</row>
    <row r="8" ht="18" customHeight="1"/>
    <row r="9" spans="1:4" ht="15">
      <c r="A9" s="4" t="s">
        <v>11</v>
      </c>
      <c r="D9" s="4"/>
    </row>
    <row r="10" spans="1:126" ht="15">
      <c r="A10" s="4" t="s">
        <v>12</v>
      </c>
      <c r="D10" s="4"/>
      <c r="O10" s="34" t="s">
        <v>63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</row>
    <row r="11" spans="1:57" ht="15">
      <c r="A11" s="4" t="s">
        <v>1</v>
      </c>
      <c r="D11" s="4"/>
      <c r="H11" s="35">
        <v>4909044901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ht="15">
      <c r="A12" s="4" t="s">
        <v>2</v>
      </c>
      <c r="D12" s="4"/>
      <c r="H12" s="36">
        <v>490901001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5">
      <c r="A13" s="37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ht="15" customHeight="1"/>
    <row r="15" spans="1:138" s="5" customFormat="1" ht="30" customHeight="1">
      <c r="A15" s="102" t="s">
        <v>61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102" t="s">
        <v>72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4"/>
      <c r="AU15" s="102" t="s">
        <v>6</v>
      </c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4"/>
      <c r="BJ15" s="38" t="s">
        <v>13</v>
      </c>
      <c r="BK15" s="39"/>
      <c r="BL15" s="39"/>
      <c r="BM15" s="39"/>
      <c r="BN15" s="39"/>
      <c r="BO15" s="40"/>
      <c r="BP15" s="38" t="s">
        <v>14</v>
      </c>
      <c r="BQ15" s="39"/>
      <c r="BR15" s="39"/>
      <c r="BS15" s="39"/>
      <c r="BT15" s="39"/>
      <c r="BU15" s="40"/>
      <c r="BV15" s="38" t="s">
        <v>15</v>
      </c>
      <c r="BW15" s="39"/>
      <c r="BX15" s="39"/>
      <c r="BY15" s="39"/>
      <c r="BZ15" s="39"/>
      <c r="CA15" s="40"/>
      <c r="CB15" s="38" t="s">
        <v>16</v>
      </c>
      <c r="CC15" s="39"/>
      <c r="CD15" s="39"/>
      <c r="CE15" s="39"/>
      <c r="CF15" s="39"/>
      <c r="CG15" s="40"/>
      <c r="CH15" s="38" t="s">
        <v>17</v>
      </c>
      <c r="CI15" s="39"/>
      <c r="CJ15" s="39"/>
      <c r="CK15" s="39"/>
      <c r="CL15" s="39"/>
      <c r="CM15" s="40"/>
      <c r="CN15" s="38" t="s">
        <v>13</v>
      </c>
      <c r="CO15" s="39"/>
      <c r="CP15" s="39"/>
      <c r="CQ15" s="39"/>
      <c r="CR15" s="39"/>
      <c r="CS15" s="40"/>
      <c r="CT15" s="38" t="s">
        <v>14</v>
      </c>
      <c r="CU15" s="39"/>
      <c r="CV15" s="39"/>
      <c r="CW15" s="39"/>
      <c r="CX15" s="39"/>
      <c r="CY15" s="40"/>
      <c r="CZ15" s="38" t="s">
        <v>15</v>
      </c>
      <c r="DA15" s="39"/>
      <c r="DB15" s="39"/>
      <c r="DC15" s="39"/>
      <c r="DD15" s="39"/>
      <c r="DE15" s="40"/>
      <c r="DF15" s="38" t="s">
        <v>16</v>
      </c>
      <c r="DG15" s="39"/>
      <c r="DH15" s="39"/>
      <c r="DI15" s="39"/>
      <c r="DJ15" s="39"/>
      <c r="DK15" s="40"/>
      <c r="DL15" s="38" t="s">
        <v>17</v>
      </c>
      <c r="DM15" s="39"/>
      <c r="DN15" s="39"/>
      <c r="DO15" s="39"/>
      <c r="DP15" s="39"/>
      <c r="DQ15" s="40"/>
      <c r="DR15" s="47" t="s">
        <v>18</v>
      </c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9"/>
    </row>
    <row r="16" spans="1:138" s="5" customFormat="1" ht="1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  <c r="AE16" s="105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7"/>
      <c r="AU16" s="105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7"/>
      <c r="BJ16" s="38" t="s">
        <v>73</v>
      </c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40"/>
      <c r="CN16" s="38" t="s">
        <v>74</v>
      </c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40"/>
      <c r="DR16" s="93" t="s">
        <v>69</v>
      </c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5"/>
    </row>
    <row r="17" spans="1:138" s="5" customFormat="1" ht="26.25" customHeight="1">
      <c r="A17" s="6"/>
      <c r="B17" s="31" t="s">
        <v>71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50" t="s">
        <v>90</v>
      </c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2"/>
      <c r="AU17" s="44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1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3"/>
      <c r="CN17" s="41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3"/>
      <c r="DR17" s="96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8"/>
    </row>
    <row r="18" spans="1:138" s="5" customFormat="1" ht="13.5" customHeight="1">
      <c r="A18" s="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/>
      <c r="AE18" s="108" t="s">
        <v>75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44" t="s">
        <v>19</v>
      </c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6"/>
      <c r="BJ18" s="41">
        <f>5.76/1000</f>
        <v>0.0057599999999999995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3"/>
      <c r="CN18" s="41">
        <f>6/1000</f>
        <v>0.006</v>
      </c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3"/>
      <c r="DR18" s="96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8"/>
    </row>
    <row r="19" spans="1:138" s="5" customFormat="1" ht="26.25" customHeight="1">
      <c r="A19" s="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90" t="s">
        <v>76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6"/>
      <c r="BJ19" s="41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3"/>
      <c r="CN19" s="41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3"/>
      <c r="DR19" s="96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8"/>
    </row>
    <row r="20" spans="1:138" s="5" customFormat="1" ht="13.5">
      <c r="A20" s="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90" t="s">
        <v>77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  <c r="AU20" s="44" t="s">
        <v>19</v>
      </c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1">
        <f>6.33/1000</f>
        <v>0.00633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3"/>
      <c r="CN20" s="41">
        <f>6.9/1000</f>
        <v>0.006900000000000001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3"/>
      <c r="DR20" s="96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8"/>
    </row>
    <row r="21" spans="1:138" s="5" customFormat="1" ht="13.5">
      <c r="A21" s="6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  <c r="AE21" s="90" t="s">
        <v>78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2"/>
      <c r="AU21" s="44" t="s">
        <v>19</v>
      </c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6"/>
      <c r="BJ21" s="41">
        <f>5.19/1000</f>
        <v>0.00519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3"/>
      <c r="CN21" s="41">
        <f>4.8/1000</f>
        <v>0.0048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3"/>
      <c r="DR21" s="96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8"/>
    </row>
    <row r="22" spans="1:138" s="5" customFormat="1" ht="27.75" customHeight="1">
      <c r="A22" s="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90" t="s">
        <v>79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2"/>
      <c r="AU22" s="44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6"/>
      <c r="BJ22" s="41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3"/>
      <c r="CN22" s="41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3"/>
      <c r="DR22" s="96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8"/>
    </row>
    <row r="23" spans="1:138" s="5" customFormat="1" ht="13.5">
      <c r="A23" s="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90" t="s">
        <v>80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44" t="s">
        <v>19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6"/>
      <c r="BJ23" s="41">
        <f>6.91/1000</f>
        <v>0.00691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>
        <f>7.8/1000</f>
        <v>0.0078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3"/>
      <c r="DR23" s="96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8"/>
    </row>
    <row r="24" spans="1:138" s="5" customFormat="1" ht="13.5">
      <c r="A24" s="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90" t="s">
        <v>81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44" t="s">
        <v>19</v>
      </c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6"/>
      <c r="BJ24" s="41">
        <f>5.36/1000</f>
        <v>0.00536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3"/>
      <c r="CN24" s="41">
        <f>6/1000</f>
        <v>0.006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3"/>
      <c r="DR24" s="96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8"/>
    </row>
    <row r="25" spans="1:138" s="5" customFormat="1" ht="13.5">
      <c r="A25" s="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90" t="s">
        <v>78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44" t="s">
        <v>19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  <c r="BJ25" s="41">
        <f>5.19/1000</f>
        <v>0.00519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3"/>
      <c r="CN25" s="41">
        <f>4.8/1000</f>
        <v>0.0048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3"/>
      <c r="DR25" s="96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8"/>
    </row>
    <row r="26" spans="1:138" s="5" customFormat="1" ht="68.25" customHeight="1">
      <c r="A26" s="6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50" t="s">
        <v>82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44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6"/>
      <c r="BJ26" s="41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3"/>
      <c r="CN26" s="41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3"/>
      <c r="DR26" s="96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8"/>
    </row>
    <row r="27" spans="1:138" s="5" customFormat="1" ht="13.5">
      <c r="A27" s="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90" t="s">
        <v>83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2"/>
      <c r="AU27" s="44" t="s">
        <v>19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6"/>
      <c r="BJ27" s="41">
        <f>4.02/1000</f>
        <v>0.004019999999999999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3"/>
      <c r="CN27" s="41">
        <f>4.19/1000</f>
        <v>0.00419</v>
      </c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3"/>
      <c r="DR27" s="96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8"/>
    </row>
    <row r="28" spans="1:138" s="5" customFormat="1" ht="26.25" customHeight="1">
      <c r="A28" s="6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90" t="s">
        <v>85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2"/>
      <c r="AU28" s="44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6"/>
      <c r="BJ28" s="41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3"/>
      <c r="CN28" s="41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3"/>
      <c r="DR28" s="96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8"/>
    </row>
    <row r="29" spans="1:138" s="5" customFormat="1" ht="13.5">
      <c r="A29" s="6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90" t="s">
        <v>77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2"/>
      <c r="AU29" s="44" t="s">
        <v>19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6"/>
      <c r="BJ29" s="41">
        <f>4.43/1000</f>
        <v>0.00443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3"/>
      <c r="CN29" s="41">
        <f>4.83/1000</f>
        <v>0.00483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3"/>
      <c r="DR29" s="96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8"/>
    </row>
    <row r="30" spans="1:138" s="5" customFormat="1" ht="13.5">
      <c r="A30" s="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90" t="s">
        <v>78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44" t="s">
        <v>19</v>
      </c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6"/>
      <c r="BJ30" s="41">
        <f>3.62/1000</f>
        <v>0.00362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3"/>
      <c r="CN30" s="41">
        <f>3.36/1000</f>
        <v>0.0033599999999999997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3"/>
      <c r="DR30" s="96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8"/>
    </row>
    <row r="31" spans="1:138" s="5" customFormat="1" ht="26.25" customHeight="1">
      <c r="A31" s="6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90" t="s">
        <v>84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2"/>
      <c r="AU31" s="44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  <c r="BJ31" s="41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3"/>
      <c r="CN31" s="41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3"/>
      <c r="DR31" s="96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8"/>
    </row>
    <row r="32" spans="1:138" s="5" customFormat="1" ht="13.5">
      <c r="A32" s="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90" t="s">
        <v>80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2"/>
      <c r="AU32" s="44" t="s">
        <v>19</v>
      </c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6"/>
      <c r="BJ32" s="41">
        <f>4.84/1000</f>
        <v>0.00484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3"/>
      <c r="CN32" s="41">
        <f>5.46/1000</f>
        <v>0.00546</v>
      </c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3"/>
      <c r="DR32" s="96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8"/>
    </row>
    <row r="33" spans="1:138" s="5" customFormat="1" ht="13.5">
      <c r="A33" s="6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2"/>
      <c r="AE33" s="90" t="s">
        <v>81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2"/>
      <c r="AU33" s="44" t="s">
        <v>19</v>
      </c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6"/>
      <c r="BJ33" s="41">
        <f>3.74/1000</f>
        <v>0.0037400000000000003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3"/>
      <c r="CN33" s="41">
        <f>4.19/1000</f>
        <v>0.00419</v>
      </c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3"/>
      <c r="DR33" s="96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8"/>
    </row>
    <row r="34" spans="1:138" s="5" customFormat="1" ht="13.5">
      <c r="A34" s="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90" t="s">
        <v>78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2"/>
      <c r="AU34" s="44" t="s">
        <v>19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6"/>
      <c r="BJ34" s="41">
        <f>3.62/1000</f>
        <v>0.00362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3"/>
      <c r="CN34" s="41">
        <f>3.36/1000</f>
        <v>0.0033599999999999997</v>
      </c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3"/>
      <c r="DR34" s="96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8"/>
    </row>
    <row r="35" spans="1:138" s="5" customFormat="1" ht="27" customHeight="1">
      <c r="A35" s="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50" t="s">
        <v>86</v>
      </c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44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41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3"/>
      <c r="CN35" s="41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3"/>
      <c r="DR35" s="96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8"/>
    </row>
    <row r="36" spans="1:138" s="5" customFormat="1" ht="13.5">
      <c r="A36" s="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  <c r="AE36" s="90" t="s">
        <v>87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44" t="s">
        <v>19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6"/>
      <c r="BJ36" s="41">
        <f>4.02/1000</f>
        <v>0.004019999999999999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3"/>
      <c r="CN36" s="41">
        <f>4.19/1000</f>
        <v>0.00419</v>
      </c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3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8"/>
    </row>
    <row r="37" spans="1:138" s="5" customFormat="1" ht="27" customHeight="1">
      <c r="A37" s="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90" t="s">
        <v>88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2"/>
      <c r="AU37" s="44" t="s">
        <v>19</v>
      </c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6"/>
      <c r="BJ37" s="41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3"/>
      <c r="CN37" s="41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3"/>
      <c r="DR37" s="96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8"/>
    </row>
    <row r="38" spans="1:138" s="5" customFormat="1" ht="13.5">
      <c r="A38" s="6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  <c r="AE38" s="90" t="s">
        <v>77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2"/>
      <c r="AU38" s="44" t="s">
        <v>19</v>
      </c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6"/>
      <c r="BJ38" s="41">
        <f>4.43/1000</f>
        <v>0.00443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3"/>
      <c r="CN38" s="41">
        <f>4.83/1000</f>
        <v>0.00483</v>
      </c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3"/>
      <c r="DR38" s="96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8"/>
    </row>
    <row r="39" spans="1:138" s="5" customFormat="1" ht="13.5">
      <c r="A39" s="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  <c r="AE39" s="90" t="s">
        <v>78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2"/>
      <c r="AU39" s="44" t="s">
        <v>19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6"/>
      <c r="BJ39" s="41">
        <f>3.62/1000</f>
        <v>0.00362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3"/>
      <c r="CN39" s="41">
        <f>3.36/1000</f>
        <v>0.0033599999999999997</v>
      </c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3"/>
      <c r="DR39" s="96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8"/>
    </row>
    <row r="40" spans="1:138" s="5" customFormat="1" ht="27" customHeight="1">
      <c r="A40" s="6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90" t="s">
        <v>89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2"/>
      <c r="AU40" s="44" t="s">
        <v>19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6"/>
      <c r="BJ40" s="41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3"/>
      <c r="CN40" s="41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3"/>
      <c r="DR40" s="96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8"/>
    </row>
    <row r="41" spans="1:138" s="5" customFormat="1" ht="13.5">
      <c r="A41" s="6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90" t="s">
        <v>80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2"/>
      <c r="AU41" s="44" t="s">
        <v>19</v>
      </c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6"/>
      <c r="BJ41" s="41">
        <f>4.84/1000</f>
        <v>0.00484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3"/>
      <c r="CN41" s="41">
        <f>5.46/1000</f>
        <v>0.00546</v>
      </c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3"/>
      <c r="DR41" s="96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8"/>
    </row>
    <row r="42" spans="1:138" s="5" customFormat="1" ht="13.5" customHeight="1">
      <c r="A42" s="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  <c r="AE42" s="90" t="s">
        <v>81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2"/>
      <c r="AU42" s="44" t="s">
        <v>19</v>
      </c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6"/>
      <c r="BJ42" s="41">
        <f>3.74/1000</f>
        <v>0.0037400000000000003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3"/>
      <c r="CN42" s="41">
        <f>4.19/1000</f>
        <v>0.00419</v>
      </c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3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8"/>
    </row>
    <row r="43" spans="1:138" s="5" customFormat="1" ht="13.5" customHeight="1">
      <c r="A43" s="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90" t="s">
        <v>78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2"/>
      <c r="AU43" s="44" t="s">
        <v>19</v>
      </c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6"/>
      <c r="BJ43" s="41">
        <f>3.62/1000</f>
        <v>0.00362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3"/>
      <c r="CN43" s="41">
        <f>3.36/1000</f>
        <v>0.0033599999999999997</v>
      </c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3"/>
      <c r="DR43" s="96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8"/>
    </row>
    <row r="44" spans="1:138" s="5" customFormat="1" ht="13.5" customHeight="1">
      <c r="A44" s="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50" t="s">
        <v>91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44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3"/>
      <c r="CN44" s="41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3"/>
      <c r="DR44" s="96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8"/>
    </row>
    <row r="45" spans="1:138" s="5" customFormat="1" ht="13.5" customHeight="1">
      <c r="A45" s="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2"/>
      <c r="AE45" s="90" t="s">
        <v>92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2"/>
      <c r="AU45" s="44" t="s">
        <v>19</v>
      </c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6"/>
      <c r="BJ45" s="41">
        <f>4.02/1000</f>
        <v>0.004019999999999999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3"/>
      <c r="CN45" s="41">
        <f>4.19/1000</f>
        <v>0.00419</v>
      </c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3"/>
      <c r="DR45" s="96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8"/>
    </row>
    <row r="46" spans="1:138" s="5" customFormat="1" ht="27" customHeight="1">
      <c r="A46" s="6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/>
      <c r="AE46" s="90" t="s">
        <v>93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2"/>
      <c r="AU46" s="44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6"/>
      <c r="BJ46" s="41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3"/>
      <c r="CN46" s="41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3"/>
      <c r="DR46" s="96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8"/>
    </row>
    <row r="47" spans="1:138" s="5" customFormat="1" ht="13.5" customHeight="1">
      <c r="A47" s="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/>
      <c r="AE47" s="90" t="s">
        <v>77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2"/>
      <c r="AU47" s="44" t="s">
        <v>19</v>
      </c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6"/>
      <c r="BJ47" s="41">
        <f>4.43/1000</f>
        <v>0.00443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3"/>
      <c r="CN47" s="41">
        <f>4.83/1000</f>
        <v>0.00483</v>
      </c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3"/>
      <c r="DR47" s="96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8"/>
    </row>
    <row r="48" spans="1:138" s="5" customFormat="1" ht="13.5" customHeight="1">
      <c r="A48" s="6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2"/>
      <c r="AE48" s="90" t="s">
        <v>78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2"/>
      <c r="AU48" s="44" t="s">
        <v>19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6"/>
      <c r="BJ48" s="41">
        <f>3.62/1000</f>
        <v>0.00362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3"/>
      <c r="CN48" s="41">
        <f>3.36/1000</f>
        <v>0.0033599999999999997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3"/>
      <c r="DR48" s="96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8"/>
    </row>
    <row r="49" spans="1:138" s="5" customFormat="1" ht="27" customHeight="1">
      <c r="A49" s="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/>
      <c r="AE49" s="90" t="s">
        <v>94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2"/>
      <c r="AU49" s="44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6"/>
      <c r="BJ49" s="41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3"/>
      <c r="CN49" s="41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3"/>
      <c r="DR49" s="96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8"/>
    </row>
    <row r="50" spans="1:138" s="5" customFormat="1" ht="13.5" customHeight="1">
      <c r="A50" s="6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90" t="s">
        <v>80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2"/>
      <c r="AU50" s="44" t="s">
        <v>19</v>
      </c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6"/>
      <c r="BJ50" s="41">
        <f>4.84/1000</f>
        <v>0.00484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3"/>
      <c r="CN50" s="41">
        <f>5.46/1000</f>
        <v>0.00546</v>
      </c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3"/>
      <c r="DR50" s="96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8"/>
    </row>
    <row r="51" spans="1:138" s="5" customFormat="1" ht="13.5" customHeight="1">
      <c r="A51" s="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2"/>
      <c r="AE51" s="90" t="s">
        <v>81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2"/>
      <c r="AU51" s="44" t="s">
        <v>19</v>
      </c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6"/>
      <c r="BJ51" s="41">
        <f>3.74/1000</f>
        <v>0.0037400000000000003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3"/>
      <c r="CN51" s="41">
        <f>4.19/1000</f>
        <v>0.00419</v>
      </c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3"/>
      <c r="DR51" s="96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8"/>
    </row>
    <row r="52" spans="1:138" s="5" customFormat="1" ht="13.5" customHeight="1">
      <c r="A52" s="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/>
      <c r="AE52" s="90" t="s">
        <v>78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2"/>
      <c r="AU52" s="44" t="s">
        <v>19</v>
      </c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6"/>
      <c r="BJ52" s="41">
        <f>3.62/1000</f>
        <v>0.00362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3"/>
      <c r="CN52" s="41">
        <f>3.36/1000</f>
        <v>0.0033599999999999997</v>
      </c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3"/>
      <c r="DR52" s="96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8"/>
    </row>
    <row r="53" spans="1:138" s="5" customFormat="1" ht="44.25" customHeight="1">
      <c r="A53" s="6"/>
      <c r="B53" s="56" t="s">
        <v>95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7"/>
      <c r="AE53" s="57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9"/>
      <c r="AU53" s="44" t="s">
        <v>19</v>
      </c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6"/>
      <c r="BJ53" s="86">
        <f>2.26917178152648/1000*1.18</f>
        <v>0.0026776227022012465</v>
      </c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8"/>
      <c r="DR53" s="96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8"/>
    </row>
    <row r="54" spans="1:138" s="5" customFormat="1" ht="44.25" customHeight="1">
      <c r="A54" s="6"/>
      <c r="B54" s="56" t="s">
        <v>20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7"/>
      <c r="AE54" s="57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9"/>
      <c r="AU54" s="44" t="s">
        <v>19</v>
      </c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6"/>
      <c r="BJ54" s="86" t="s">
        <v>64</v>
      </c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8"/>
      <c r="DR54" s="96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8"/>
    </row>
    <row r="55" spans="1:138" s="5" customFormat="1" ht="69.75" customHeight="1">
      <c r="A55" s="6"/>
      <c r="B55" s="56" t="s">
        <v>21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7"/>
      <c r="AE55" s="57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9"/>
      <c r="AU55" s="44" t="s">
        <v>19</v>
      </c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6"/>
      <c r="BJ55" s="86" t="s">
        <v>64</v>
      </c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8"/>
      <c r="DR55" s="99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1"/>
    </row>
    <row r="56" spans="1:138" s="5" customFormat="1" ht="30" customHeight="1">
      <c r="A56" s="6"/>
      <c r="B56" s="56" t="s">
        <v>22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7"/>
      <c r="AE56" s="57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9"/>
      <c r="AU56" s="44" t="s">
        <v>19</v>
      </c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6"/>
      <c r="BJ56" s="86">
        <f>0.586726509572645/1000</f>
        <v>0.000586726509572645</v>
      </c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8"/>
      <c r="DR56" s="53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5"/>
    </row>
    <row r="57" spans="1:138" s="30" customFormat="1" ht="31.5" customHeight="1">
      <c r="A57" s="17"/>
      <c r="B57" s="48" t="s">
        <v>61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9"/>
      <c r="AE57" s="44" t="s">
        <v>72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6"/>
      <c r="AU57" s="44" t="s">
        <v>6</v>
      </c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6"/>
      <c r="BJ57" s="89" t="s">
        <v>13</v>
      </c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 t="s">
        <v>14</v>
      </c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 t="s">
        <v>15</v>
      </c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 t="s">
        <v>16</v>
      </c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 t="s">
        <v>17</v>
      </c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47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9"/>
    </row>
    <row r="58" spans="1:138" s="5" customFormat="1" ht="54.75" customHeight="1">
      <c r="A58" s="6"/>
      <c r="B58" s="31" t="s">
        <v>23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2"/>
      <c r="AE58" s="57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9"/>
      <c r="AU58" s="44" t="s">
        <v>19</v>
      </c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6"/>
      <c r="BJ58" s="41" t="s">
        <v>3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3"/>
      <c r="BV58" s="109">
        <f>(4.128+4.251)/2</f>
        <v>4.189500000000001</v>
      </c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1"/>
      <c r="CH58" s="109">
        <f>(4.13+4.253)/2</f>
        <v>4.1915</v>
      </c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1"/>
      <c r="CT58" s="109">
        <v>4.18860447489017</v>
      </c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1"/>
      <c r="DF58" s="109">
        <v>4.19568360980202</v>
      </c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1"/>
      <c r="DR58" s="53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5"/>
    </row>
    <row r="59" spans="1:138" s="5" customFormat="1" ht="27.75" customHeight="1">
      <c r="A59" s="6"/>
      <c r="B59" s="56" t="s">
        <v>24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7"/>
      <c r="AE59" s="57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9"/>
      <c r="AU59" s="44" t="s">
        <v>19</v>
      </c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6"/>
      <c r="BJ59" s="86">
        <f>BJ53</f>
        <v>0.0026776227022012465</v>
      </c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8"/>
      <c r="DR59" s="53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5"/>
    </row>
    <row r="60" spans="1:138" s="5" customFormat="1" ht="44.25" customHeight="1">
      <c r="A60" s="6"/>
      <c r="B60" s="56" t="s">
        <v>25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7"/>
      <c r="AE60" s="57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9"/>
      <c r="AU60" s="44" t="s">
        <v>19</v>
      </c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6"/>
      <c r="BJ60" s="86" t="s">
        <v>64</v>
      </c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8"/>
      <c r="DR60" s="53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5"/>
    </row>
    <row r="61" spans="1:138" s="5" customFormat="1" ht="72.75" customHeight="1">
      <c r="A61" s="6"/>
      <c r="B61" s="56" t="s">
        <v>26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7"/>
      <c r="AE61" s="57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9"/>
      <c r="AU61" s="44" t="s">
        <v>19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6"/>
      <c r="BJ61" s="86" t="s">
        <v>64</v>
      </c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8"/>
      <c r="DR61" s="53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5"/>
    </row>
    <row r="62" spans="1:138" s="5" customFormat="1" ht="41.25" customHeight="1">
      <c r="A62" s="6"/>
      <c r="B62" s="56" t="s">
        <v>27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7"/>
      <c r="AE62" s="57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9"/>
      <c r="AU62" s="44" t="s">
        <v>19</v>
      </c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6"/>
      <c r="BJ62" s="86">
        <f>BJ56</f>
        <v>0.000586726509572645</v>
      </c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8"/>
      <c r="DR62" s="53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5"/>
    </row>
    <row r="63" spans="1:138" s="5" customFormat="1" ht="14.25" customHeight="1">
      <c r="A63" s="12"/>
      <c r="B63" s="63" t="s">
        <v>32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9"/>
      <c r="AE63" s="8"/>
      <c r="AF63" s="66" t="s">
        <v>28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7"/>
      <c r="AU63" s="44" t="s">
        <v>19</v>
      </c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6"/>
      <c r="BJ63" s="83" t="s">
        <v>3</v>
      </c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5"/>
      <c r="BV63" s="80">
        <f>(4.309+4.437)/2</f>
        <v>4.373</v>
      </c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2"/>
      <c r="CH63" s="80">
        <f>(4.311+4.439)/2</f>
        <v>4.375</v>
      </c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2"/>
      <c r="CT63" s="80">
        <f>(4.312+4.44)/2</f>
        <v>4.376</v>
      </c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2"/>
      <c r="DF63" s="80">
        <f>(4.316+4.444)/2</f>
        <v>4.38</v>
      </c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2"/>
      <c r="DR63" s="53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5"/>
    </row>
    <row r="64" spans="1:138" s="5" customFormat="1" ht="14.25" customHeight="1">
      <c r="A64" s="1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10"/>
      <c r="AE64" s="8"/>
      <c r="AF64" s="66" t="s">
        <v>29</v>
      </c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7"/>
      <c r="AU64" s="44" t="s">
        <v>19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6"/>
      <c r="BJ64" s="83" t="s">
        <v>3</v>
      </c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5"/>
      <c r="BV64" s="80">
        <f>(3.551+3.657)/2</f>
        <v>3.604</v>
      </c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2"/>
      <c r="CH64" s="80">
        <f>(3.553+3.659)/2</f>
        <v>3.606</v>
      </c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2"/>
      <c r="CT64" s="80">
        <f>(3.554+3.66)/2</f>
        <v>3.607</v>
      </c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2"/>
      <c r="DF64" s="80">
        <f>(3.558+3.664)/2</f>
        <v>3.6109999999999998</v>
      </c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2"/>
      <c r="DR64" s="53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5"/>
    </row>
    <row r="65" spans="1:138" s="5" customFormat="1" ht="14.25" customHeight="1">
      <c r="A65" s="1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10"/>
      <c r="AE65" s="8"/>
      <c r="AF65" s="66" t="s">
        <v>30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7"/>
      <c r="AU65" s="44" t="s">
        <v>19</v>
      </c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6"/>
      <c r="BJ65" s="83" t="s">
        <v>3</v>
      </c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5"/>
      <c r="BV65" s="80">
        <f>(4.024+4.144)/2</f>
        <v>4.084</v>
      </c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2"/>
      <c r="CH65" s="80">
        <f>(4.026+4.146)/2</f>
        <v>4.086</v>
      </c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2"/>
      <c r="CT65" s="80">
        <f>(4.027+4.147)/2</f>
        <v>4.087</v>
      </c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2"/>
      <c r="DF65" s="80">
        <f>(4.031+4.151)/2</f>
        <v>4.090999999999999</v>
      </c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2"/>
      <c r="DR65" s="53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5"/>
    </row>
    <row r="66" spans="1:138" s="5" customFormat="1" ht="14.25" customHeight="1">
      <c r="A66" s="1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10"/>
      <c r="AE66" s="8"/>
      <c r="AF66" s="66" t="s">
        <v>31</v>
      </c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7"/>
      <c r="AU66" s="44" t="s">
        <v>19</v>
      </c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6"/>
      <c r="BJ66" s="83" t="s">
        <v>3</v>
      </c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5"/>
      <c r="BV66" s="80">
        <f>(3.874+3.989)/2</f>
        <v>3.9314999999999998</v>
      </c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2"/>
      <c r="CH66" s="80">
        <f>(3.875+3.991)/2</f>
        <v>3.933</v>
      </c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2"/>
      <c r="CT66" s="80">
        <f>(3.876+3.892)/2</f>
        <v>3.884</v>
      </c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2"/>
      <c r="DF66" s="80">
        <f>(3.88+3.996)/2</f>
        <v>3.9379999999999997</v>
      </c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2"/>
      <c r="DR66" s="53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5"/>
    </row>
    <row r="67" spans="1:138" s="5" customFormat="1" ht="14.25" customHeight="1">
      <c r="A67" s="1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11"/>
      <c r="AE67" s="8"/>
      <c r="AF67" s="66" t="s">
        <v>29</v>
      </c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7"/>
      <c r="AU67" s="44" t="s">
        <v>19</v>
      </c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6"/>
      <c r="BJ67" s="83" t="s">
        <v>3</v>
      </c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5"/>
      <c r="BV67" s="80">
        <f>(3.551+3.657)/2</f>
        <v>3.604</v>
      </c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2"/>
      <c r="CH67" s="80">
        <f>(3.553+3.659)/2</f>
        <v>3.606</v>
      </c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2"/>
      <c r="CT67" s="80">
        <f>(3.554+3.66)/2</f>
        <v>3.607</v>
      </c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2"/>
      <c r="DF67" s="80">
        <f>(3.558+3.664)/2</f>
        <v>3.6109999999999998</v>
      </c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2"/>
      <c r="DR67" s="53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5"/>
    </row>
    <row r="68" spans="1:138" s="5" customFormat="1" ht="14.25" customHeight="1">
      <c r="A68" s="12"/>
      <c r="B68" s="68" t="s">
        <v>33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9"/>
      <c r="AE68" s="8"/>
      <c r="AF68" s="66" t="s">
        <v>28</v>
      </c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7"/>
      <c r="AU68" s="44" t="s">
        <v>19</v>
      </c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6"/>
      <c r="BJ68" s="60">
        <f>BJ59</f>
        <v>0.0026776227022012465</v>
      </c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2"/>
      <c r="DR68" s="53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5"/>
    </row>
    <row r="69" spans="1:138" s="5" customFormat="1" ht="14.25" customHeight="1">
      <c r="A69" s="1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10"/>
      <c r="AE69" s="8"/>
      <c r="AF69" s="66" t="s">
        <v>29</v>
      </c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7"/>
      <c r="AU69" s="44" t="s">
        <v>19</v>
      </c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6"/>
      <c r="BJ69" s="60">
        <f>BJ59</f>
        <v>0.0026776227022012465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2"/>
      <c r="DR69" s="53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5"/>
    </row>
    <row r="70" spans="1:138" s="5" customFormat="1" ht="14.25" customHeight="1">
      <c r="A70" s="13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10"/>
      <c r="AE70" s="8"/>
      <c r="AF70" s="66" t="s">
        <v>30</v>
      </c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7"/>
      <c r="AU70" s="44" t="s">
        <v>19</v>
      </c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6"/>
      <c r="BJ70" s="60">
        <f>BJ59</f>
        <v>0.0026776227022012465</v>
      </c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2"/>
      <c r="DR70" s="53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5"/>
    </row>
    <row r="71" spans="1:138" s="5" customFormat="1" ht="14.25" customHeight="1">
      <c r="A71" s="13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10"/>
      <c r="AE71" s="8"/>
      <c r="AF71" s="66" t="s">
        <v>31</v>
      </c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7"/>
      <c r="AU71" s="44" t="s">
        <v>19</v>
      </c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6"/>
      <c r="BJ71" s="60">
        <f>BJ59</f>
        <v>0.0026776227022012465</v>
      </c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2"/>
      <c r="DR71" s="53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5"/>
    </row>
    <row r="72" spans="1:138" s="5" customFormat="1" ht="14.25" customHeight="1">
      <c r="A72" s="14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11"/>
      <c r="AE72" s="8"/>
      <c r="AF72" s="66" t="s">
        <v>29</v>
      </c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7"/>
      <c r="AU72" s="44" t="s">
        <v>19</v>
      </c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6"/>
      <c r="BJ72" s="60">
        <f>BJ59</f>
        <v>0.0026776227022012465</v>
      </c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2"/>
      <c r="DR72" s="53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5"/>
    </row>
    <row r="73" spans="1:138" s="5" customFormat="1" ht="43.5" customHeight="1">
      <c r="A73" s="6"/>
      <c r="B73" s="56" t="s">
        <v>34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7"/>
      <c r="AE73" s="57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9"/>
      <c r="AU73" s="44" t="s">
        <v>19</v>
      </c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6"/>
      <c r="BJ73" s="86" t="s">
        <v>64</v>
      </c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8"/>
      <c r="DR73" s="53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5"/>
    </row>
    <row r="74" spans="1:138" s="5" customFormat="1" ht="70.5" customHeight="1">
      <c r="A74" s="6"/>
      <c r="B74" s="56" t="s">
        <v>35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7"/>
      <c r="AE74" s="57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9"/>
      <c r="AU74" s="44" t="s">
        <v>19</v>
      </c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6"/>
      <c r="BJ74" s="86" t="s">
        <v>64</v>
      </c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8"/>
      <c r="DR74" s="53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5"/>
    </row>
    <row r="75" spans="1:138" s="5" customFormat="1" ht="43.5" customHeight="1">
      <c r="A75" s="6"/>
      <c r="B75" s="56" t="s">
        <v>36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7"/>
      <c r="AE75" s="57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9"/>
      <c r="AU75" s="44" t="s">
        <v>19</v>
      </c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6"/>
      <c r="BJ75" s="86">
        <f>BJ62</f>
        <v>0.000586726509572645</v>
      </c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8"/>
      <c r="DR75" s="53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5"/>
    </row>
    <row r="76" spans="1:138" s="5" customFormat="1" ht="33" customHeight="1">
      <c r="A76" s="12"/>
      <c r="B76" s="63" t="s">
        <v>38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9"/>
      <c r="AE76" s="8"/>
      <c r="AF76" s="54" t="s">
        <v>96</v>
      </c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5"/>
      <c r="AU76" s="44" t="s">
        <v>19</v>
      </c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6"/>
      <c r="BJ76" s="83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5"/>
      <c r="BV76" s="80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2"/>
      <c r="CH76" s="80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2"/>
      <c r="CT76" s="80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2"/>
      <c r="DF76" s="80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2"/>
      <c r="DR76" s="71" t="s">
        <v>65</v>
      </c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3"/>
    </row>
    <row r="77" spans="1:138" s="5" customFormat="1" ht="33" customHeight="1">
      <c r="A77" s="1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11"/>
      <c r="AE77" s="8"/>
      <c r="AF77" s="66" t="s">
        <v>37</v>
      </c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7"/>
      <c r="AU77" s="47" t="s">
        <v>58</v>
      </c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6"/>
      <c r="BJ77" s="83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5"/>
      <c r="BV77" s="80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2"/>
      <c r="CT77" s="80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2"/>
      <c r="DF77" s="80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2"/>
      <c r="DR77" s="74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6"/>
    </row>
    <row r="78" spans="1:138" s="5" customFormat="1" ht="29.25" customHeight="1">
      <c r="A78" s="12"/>
      <c r="B78" s="68" t="s">
        <v>39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9"/>
      <c r="AE78" s="8"/>
      <c r="AF78" s="54" t="s">
        <v>96</v>
      </c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44" t="s">
        <v>19</v>
      </c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6"/>
      <c r="BJ78" s="83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5"/>
      <c r="BV78" s="80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2"/>
      <c r="CH78" s="80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2"/>
      <c r="CT78" s="80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2"/>
      <c r="DF78" s="80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2"/>
      <c r="DR78" s="74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6"/>
    </row>
    <row r="79" spans="1:138" s="5" customFormat="1" ht="29.25" customHeight="1">
      <c r="A79" s="14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11"/>
      <c r="AE79" s="8"/>
      <c r="AF79" s="66" t="s">
        <v>37</v>
      </c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7"/>
      <c r="AU79" s="47" t="s">
        <v>58</v>
      </c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6"/>
      <c r="BJ79" s="83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5"/>
      <c r="BV79" s="80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2"/>
      <c r="CH79" s="80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2"/>
      <c r="CT79" s="80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2"/>
      <c r="DF79" s="80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2"/>
      <c r="DR79" s="74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6"/>
    </row>
    <row r="80" spans="1:138" s="5" customFormat="1" ht="43.5" customHeight="1">
      <c r="A80" s="6"/>
      <c r="B80" s="56" t="s">
        <v>40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7"/>
      <c r="AE80" s="57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9"/>
      <c r="AU80" s="44" t="s">
        <v>19</v>
      </c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6"/>
      <c r="BJ80" s="83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5"/>
      <c r="BV80" s="80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2"/>
      <c r="CH80" s="80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2"/>
      <c r="CT80" s="80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2"/>
      <c r="DF80" s="80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2"/>
      <c r="DR80" s="74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6"/>
    </row>
    <row r="81" spans="1:138" s="5" customFormat="1" ht="84" customHeight="1">
      <c r="A81" s="6"/>
      <c r="B81" s="56" t="s">
        <v>41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7"/>
      <c r="AE81" s="57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9"/>
      <c r="AU81" s="44" t="s">
        <v>19</v>
      </c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6"/>
      <c r="BJ81" s="83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5"/>
      <c r="BV81" s="80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2"/>
      <c r="CH81" s="80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2"/>
      <c r="CT81" s="80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2"/>
      <c r="DF81" s="80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2"/>
      <c r="DR81" s="74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6"/>
    </row>
    <row r="82" spans="1:138" s="5" customFormat="1" ht="43.5" customHeight="1">
      <c r="A82" s="6"/>
      <c r="B82" s="56" t="s">
        <v>42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7"/>
      <c r="AE82" s="57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9"/>
      <c r="AU82" s="44" t="s">
        <v>19</v>
      </c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6"/>
      <c r="BJ82" s="83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5"/>
      <c r="BV82" s="80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2"/>
      <c r="CH82" s="80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2"/>
      <c r="CT82" s="80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2"/>
      <c r="DF82" s="80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2"/>
      <c r="DR82" s="77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9"/>
    </row>
    <row r="83" spans="1:138" s="5" customFormat="1" ht="33" customHeight="1">
      <c r="A83" s="12"/>
      <c r="B83" s="63" t="s">
        <v>43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9"/>
      <c r="AE83" s="8"/>
      <c r="AF83" s="54" t="s">
        <v>96</v>
      </c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5"/>
      <c r="AU83" s="44" t="s">
        <v>19</v>
      </c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6"/>
      <c r="BJ83" s="83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5"/>
      <c r="BV83" s="80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0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2"/>
      <c r="CT83" s="80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80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2"/>
      <c r="DR83" s="71" t="s">
        <v>66</v>
      </c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3"/>
    </row>
    <row r="84" spans="1:138" s="5" customFormat="1" ht="33" customHeight="1">
      <c r="A84" s="1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11"/>
      <c r="AE84" s="8"/>
      <c r="AF84" s="66" t="s">
        <v>37</v>
      </c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7"/>
      <c r="AU84" s="47" t="s">
        <v>58</v>
      </c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6"/>
      <c r="BJ84" s="83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5"/>
      <c r="BV84" s="80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2"/>
      <c r="CH84" s="80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2"/>
      <c r="CT84" s="80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80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2"/>
      <c r="DR84" s="74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6"/>
    </row>
    <row r="85" spans="1:138" s="5" customFormat="1" ht="29.25" customHeight="1">
      <c r="A85" s="12"/>
      <c r="B85" s="68" t="s">
        <v>44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9"/>
      <c r="AE85" s="8"/>
      <c r="AF85" s="54" t="s">
        <v>96</v>
      </c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5"/>
      <c r="AU85" s="44" t="s">
        <v>19</v>
      </c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6"/>
      <c r="BJ85" s="83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5"/>
      <c r="BV85" s="80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2"/>
      <c r="CH85" s="80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2"/>
      <c r="CT85" s="80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2"/>
      <c r="DF85" s="80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2"/>
      <c r="DR85" s="74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6"/>
    </row>
    <row r="86" spans="1:138" s="5" customFormat="1" ht="29.25" customHeight="1">
      <c r="A86" s="14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11"/>
      <c r="AE86" s="8"/>
      <c r="AF86" s="66" t="s">
        <v>37</v>
      </c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7"/>
      <c r="AU86" s="47" t="s">
        <v>58</v>
      </c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6"/>
      <c r="BJ86" s="83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5"/>
      <c r="BV86" s="80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2"/>
      <c r="CH86" s="80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2"/>
      <c r="CT86" s="80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2"/>
      <c r="DF86" s="80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2"/>
      <c r="DR86" s="74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6"/>
    </row>
    <row r="87" spans="1:138" s="5" customFormat="1" ht="29.25" customHeight="1">
      <c r="A87" s="12"/>
      <c r="B87" s="68" t="s">
        <v>45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9"/>
      <c r="AE87" s="8"/>
      <c r="AF87" s="54" t="s">
        <v>56</v>
      </c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5"/>
      <c r="AU87" s="44" t="s">
        <v>19</v>
      </c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6"/>
      <c r="BJ87" s="83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5"/>
      <c r="BV87" s="80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2"/>
      <c r="CH87" s="80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2"/>
      <c r="CT87" s="80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2"/>
      <c r="DF87" s="80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2"/>
      <c r="DR87" s="74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6"/>
    </row>
    <row r="88" spans="1:138" s="5" customFormat="1" ht="29.25" customHeight="1">
      <c r="A88" s="14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11"/>
      <c r="AE88" s="8"/>
      <c r="AF88" s="66" t="s">
        <v>57</v>
      </c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7"/>
      <c r="AU88" s="47" t="s">
        <v>58</v>
      </c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6"/>
      <c r="BJ88" s="83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5"/>
      <c r="BV88" s="80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2"/>
      <c r="CH88" s="80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2"/>
      <c r="CT88" s="80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2"/>
      <c r="DF88" s="80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2"/>
      <c r="DR88" s="74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6"/>
    </row>
    <row r="89" spans="1:138" s="5" customFormat="1" ht="83.25" customHeight="1">
      <c r="A89" s="6"/>
      <c r="B89" s="56" t="s">
        <v>46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7"/>
      <c r="AE89" s="57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9"/>
      <c r="AU89" s="44" t="s">
        <v>19</v>
      </c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6"/>
      <c r="BJ89" s="83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5"/>
      <c r="BV89" s="80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2"/>
      <c r="CH89" s="80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2"/>
      <c r="CT89" s="80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2"/>
      <c r="DF89" s="80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2"/>
      <c r="DR89" s="74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6"/>
    </row>
    <row r="90" spans="1:138" s="5" customFormat="1" ht="44.25" customHeight="1">
      <c r="A90" s="6"/>
      <c r="B90" s="56" t="s">
        <v>47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7"/>
      <c r="AE90" s="57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9"/>
      <c r="AU90" s="44" t="s">
        <v>19</v>
      </c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6"/>
      <c r="BJ90" s="83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5"/>
      <c r="BV90" s="80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2"/>
      <c r="CH90" s="80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2"/>
      <c r="CT90" s="80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2"/>
      <c r="DF90" s="80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2"/>
      <c r="DR90" s="77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9"/>
    </row>
    <row r="91" spans="1:138" s="5" customFormat="1" ht="33" customHeight="1">
      <c r="A91" s="12"/>
      <c r="B91" s="63" t="s">
        <v>48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9"/>
      <c r="AE91" s="8"/>
      <c r="AF91" s="54" t="s">
        <v>96</v>
      </c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5"/>
      <c r="AU91" s="44" t="s">
        <v>19</v>
      </c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6"/>
      <c r="BJ91" s="83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5"/>
      <c r="BV91" s="80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2"/>
      <c r="CH91" s="80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2"/>
      <c r="CT91" s="80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2"/>
      <c r="DF91" s="80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2"/>
      <c r="DR91" s="71" t="s">
        <v>68</v>
      </c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3"/>
    </row>
    <row r="92" spans="1:138" s="5" customFormat="1" ht="33" customHeight="1">
      <c r="A92" s="1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11"/>
      <c r="AE92" s="8"/>
      <c r="AF92" s="66" t="s">
        <v>37</v>
      </c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7"/>
      <c r="AU92" s="47" t="s">
        <v>58</v>
      </c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6"/>
      <c r="BJ92" s="83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5"/>
      <c r="BV92" s="80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2"/>
      <c r="CH92" s="80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2"/>
      <c r="CT92" s="80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2"/>
      <c r="DF92" s="80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2"/>
      <c r="DR92" s="74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6"/>
    </row>
    <row r="93" spans="1:138" s="5" customFormat="1" ht="29.25" customHeight="1">
      <c r="A93" s="12"/>
      <c r="B93" s="68" t="s">
        <v>49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9"/>
      <c r="AE93" s="8"/>
      <c r="AF93" s="54" t="s">
        <v>96</v>
      </c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5"/>
      <c r="AU93" s="44" t="s">
        <v>19</v>
      </c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6"/>
      <c r="BJ93" s="83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5"/>
      <c r="BV93" s="80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2"/>
      <c r="CH93" s="80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2"/>
      <c r="CT93" s="80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2"/>
      <c r="DF93" s="80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2"/>
      <c r="DR93" s="74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6"/>
    </row>
    <row r="94" spans="1:138" s="5" customFormat="1" ht="29.25" customHeight="1">
      <c r="A94" s="14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11"/>
      <c r="AE94" s="8"/>
      <c r="AF94" s="66" t="s">
        <v>37</v>
      </c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7"/>
      <c r="AU94" s="47" t="s">
        <v>58</v>
      </c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6"/>
      <c r="BJ94" s="83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5"/>
      <c r="BV94" s="80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2"/>
      <c r="CH94" s="80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2"/>
      <c r="CT94" s="80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2"/>
      <c r="DF94" s="80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2"/>
      <c r="DR94" s="74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6"/>
    </row>
    <row r="95" spans="1:138" s="5" customFormat="1" ht="44.25" customHeight="1">
      <c r="A95" s="6"/>
      <c r="B95" s="56" t="s">
        <v>50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7"/>
      <c r="AE95" s="57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9"/>
      <c r="AU95" s="44" t="s">
        <v>19</v>
      </c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6"/>
      <c r="BJ95" s="83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5"/>
      <c r="BV95" s="80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2"/>
      <c r="CH95" s="80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2"/>
      <c r="CT95" s="80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2"/>
      <c r="DF95" s="80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2"/>
      <c r="DR95" s="74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6"/>
    </row>
    <row r="96" spans="1:138" s="5" customFormat="1" ht="84" customHeight="1">
      <c r="A96" s="6"/>
      <c r="B96" s="56" t="s">
        <v>51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7"/>
      <c r="AE96" s="57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9"/>
      <c r="AU96" s="44" t="s">
        <v>19</v>
      </c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6"/>
      <c r="BJ96" s="83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5"/>
      <c r="BV96" s="80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2"/>
      <c r="CH96" s="80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2"/>
      <c r="CT96" s="80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2"/>
      <c r="DF96" s="80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2"/>
      <c r="DR96" s="74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6"/>
    </row>
    <row r="97" spans="1:138" s="5" customFormat="1" ht="44.25" customHeight="1">
      <c r="A97" s="6"/>
      <c r="B97" s="56" t="s">
        <v>52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7"/>
      <c r="AE97" s="57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9"/>
      <c r="AU97" s="44" t="s">
        <v>19</v>
      </c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6"/>
      <c r="BJ97" s="83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5"/>
      <c r="BV97" s="80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2"/>
      <c r="CH97" s="80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2"/>
      <c r="CT97" s="80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2"/>
      <c r="DF97" s="80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2"/>
      <c r="DR97" s="77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9"/>
    </row>
    <row r="98" spans="1:138" s="5" customFormat="1" ht="33" customHeight="1">
      <c r="A98" s="12"/>
      <c r="B98" s="63" t="s">
        <v>53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9"/>
      <c r="AE98" s="8"/>
      <c r="AF98" s="54" t="s">
        <v>96</v>
      </c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5"/>
      <c r="AU98" s="44" t="s">
        <v>19</v>
      </c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6"/>
      <c r="BJ98" s="83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5"/>
      <c r="BV98" s="80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2"/>
      <c r="CH98" s="80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2"/>
      <c r="CT98" s="80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2"/>
      <c r="DF98" s="80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2"/>
      <c r="DR98" s="71" t="s">
        <v>67</v>
      </c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3"/>
    </row>
    <row r="99" spans="1:138" s="5" customFormat="1" ht="33" customHeight="1">
      <c r="A99" s="1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11"/>
      <c r="AE99" s="8"/>
      <c r="AF99" s="66" t="s">
        <v>37</v>
      </c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7"/>
      <c r="AU99" s="47" t="s">
        <v>58</v>
      </c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6"/>
      <c r="BJ99" s="83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5"/>
      <c r="BV99" s="80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2"/>
      <c r="CT99" s="80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2"/>
      <c r="DF99" s="80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2"/>
      <c r="DR99" s="74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6"/>
    </row>
    <row r="100" spans="1:138" s="5" customFormat="1" ht="29.25" customHeight="1">
      <c r="A100" s="12"/>
      <c r="B100" s="68" t="s">
        <v>54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9"/>
      <c r="AE100" s="8"/>
      <c r="AF100" s="54" t="s">
        <v>96</v>
      </c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5"/>
      <c r="AU100" s="44" t="s">
        <v>19</v>
      </c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6"/>
      <c r="BJ100" s="83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5"/>
      <c r="BV100" s="80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2"/>
      <c r="CH100" s="80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2"/>
      <c r="CT100" s="80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2"/>
      <c r="DF100" s="80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2"/>
      <c r="DR100" s="74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6"/>
    </row>
    <row r="101" spans="1:138" s="5" customFormat="1" ht="29.25" customHeight="1">
      <c r="A101" s="14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11"/>
      <c r="AE101" s="8"/>
      <c r="AF101" s="66" t="s">
        <v>37</v>
      </c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7"/>
      <c r="AU101" s="47" t="s">
        <v>58</v>
      </c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6"/>
      <c r="BJ101" s="83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5"/>
      <c r="BV101" s="80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2"/>
      <c r="CH101" s="80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2"/>
      <c r="CT101" s="80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2"/>
      <c r="DF101" s="80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2"/>
      <c r="DR101" s="74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6"/>
    </row>
    <row r="102" spans="1:138" s="5" customFormat="1" ht="29.25" customHeight="1">
      <c r="A102" s="12"/>
      <c r="B102" s="68" t="s">
        <v>55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9"/>
      <c r="AE102" s="8"/>
      <c r="AF102" s="54" t="s">
        <v>56</v>
      </c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5"/>
      <c r="AU102" s="44" t="s">
        <v>19</v>
      </c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6"/>
      <c r="BJ102" s="83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5"/>
      <c r="BV102" s="80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2"/>
      <c r="CH102" s="80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2"/>
      <c r="CT102" s="80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2"/>
      <c r="DF102" s="80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2"/>
      <c r="DR102" s="74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6"/>
    </row>
    <row r="103" spans="1:138" s="5" customFormat="1" ht="29.25" customHeight="1">
      <c r="A103" s="14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11"/>
      <c r="AE103" s="8"/>
      <c r="AF103" s="66" t="s">
        <v>57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7"/>
      <c r="AU103" s="47" t="s">
        <v>58</v>
      </c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6"/>
      <c r="BJ103" s="83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5"/>
      <c r="BV103" s="80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2"/>
      <c r="CH103" s="80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2"/>
      <c r="CT103" s="80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2"/>
      <c r="DF103" s="80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2"/>
      <c r="DR103" s="74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6"/>
    </row>
    <row r="104" spans="1:138" s="5" customFormat="1" ht="84" customHeight="1">
      <c r="A104" s="6"/>
      <c r="B104" s="56" t="s">
        <v>59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7"/>
      <c r="AE104" s="57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9"/>
      <c r="AU104" s="44" t="s">
        <v>19</v>
      </c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6"/>
      <c r="BJ104" s="83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5"/>
      <c r="BV104" s="80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2"/>
      <c r="CH104" s="80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2"/>
      <c r="CT104" s="80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2"/>
      <c r="DF104" s="80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2"/>
      <c r="DR104" s="74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6"/>
    </row>
    <row r="105" spans="1:138" s="5" customFormat="1" ht="44.25" customHeight="1">
      <c r="A105" s="6"/>
      <c r="B105" s="56" t="s">
        <v>60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7"/>
      <c r="AE105" s="57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9"/>
      <c r="AU105" s="44" t="s">
        <v>19</v>
      </c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6"/>
      <c r="BJ105" s="83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5"/>
      <c r="BV105" s="80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2"/>
      <c r="CH105" s="80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2"/>
      <c r="CT105" s="80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2"/>
      <c r="DF105" s="80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2"/>
      <c r="DR105" s="77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9"/>
    </row>
    <row r="106" spans="1:137" ht="1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6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</row>
    <row r="107" spans="1:137" s="1" customFormat="1" ht="12.75">
      <c r="A107" s="15"/>
      <c r="B107" s="15"/>
      <c r="C107" s="15"/>
      <c r="D107" s="15"/>
      <c r="E107" s="15"/>
      <c r="F107" s="15" t="s">
        <v>0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8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</row>
    <row r="108" spans="1:137" s="1" customFormat="1" ht="12.75">
      <c r="A108" s="16" t="s">
        <v>62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8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</row>
  </sheetData>
  <sheetProtection/>
  <mergeCells count="570">
    <mergeCell ref="DR83:EH90"/>
    <mergeCell ref="DR91:EH97"/>
    <mergeCell ref="DR98:EH105"/>
    <mergeCell ref="B58:AD58"/>
    <mergeCell ref="BJ63:BU63"/>
    <mergeCell ref="BJ64:BU64"/>
    <mergeCell ref="BJ65:BU65"/>
    <mergeCell ref="BJ66:BU66"/>
    <mergeCell ref="BJ67:BU67"/>
    <mergeCell ref="BV63:CG63"/>
    <mergeCell ref="B57:AD57"/>
    <mergeCell ref="AE57:AT57"/>
    <mergeCell ref="AU57:BI57"/>
    <mergeCell ref="DR57:EH57"/>
    <mergeCell ref="BJ58:BU58"/>
    <mergeCell ref="BV58:CG58"/>
    <mergeCell ref="CH58:CS58"/>
    <mergeCell ref="CT58:DE58"/>
    <mergeCell ref="DF58:DQ58"/>
    <mergeCell ref="BJ60:DQ60"/>
    <mergeCell ref="BJ61:DQ61"/>
    <mergeCell ref="BJ59:DQ59"/>
    <mergeCell ref="BJ62:DQ62"/>
    <mergeCell ref="BJ57:BU57"/>
    <mergeCell ref="BV57:CG57"/>
    <mergeCell ref="B50:AD50"/>
    <mergeCell ref="B51:AD51"/>
    <mergeCell ref="B52:AD52"/>
    <mergeCell ref="BJ53:DQ53"/>
    <mergeCell ref="BJ54:DQ54"/>
    <mergeCell ref="BJ55:DQ55"/>
    <mergeCell ref="BJ51:CM51"/>
    <mergeCell ref="CN51:DQ51"/>
    <mergeCell ref="BJ52:CM52"/>
    <mergeCell ref="CN52:DQ52"/>
    <mergeCell ref="B44:AD44"/>
    <mergeCell ref="B45:AD45"/>
    <mergeCell ref="B46:AD46"/>
    <mergeCell ref="B47:AD47"/>
    <mergeCell ref="B48:AD48"/>
    <mergeCell ref="B49:AD49"/>
    <mergeCell ref="B38:AD38"/>
    <mergeCell ref="B39:AD39"/>
    <mergeCell ref="B40:AD40"/>
    <mergeCell ref="B41:AD41"/>
    <mergeCell ref="B42:AD42"/>
    <mergeCell ref="B43:AD43"/>
    <mergeCell ref="B32:AD32"/>
    <mergeCell ref="B33:AD33"/>
    <mergeCell ref="B34:AD34"/>
    <mergeCell ref="B35:AD35"/>
    <mergeCell ref="B36:AD36"/>
    <mergeCell ref="B37:AD37"/>
    <mergeCell ref="B26:AD26"/>
    <mergeCell ref="B27:AD27"/>
    <mergeCell ref="B28:AD28"/>
    <mergeCell ref="B29:AD29"/>
    <mergeCell ref="B30:AD30"/>
    <mergeCell ref="B31:AD31"/>
    <mergeCell ref="BJ48:CM48"/>
    <mergeCell ref="CN48:DQ48"/>
    <mergeCell ref="BJ49:CM49"/>
    <mergeCell ref="CN49:DQ49"/>
    <mergeCell ref="BJ50:CM50"/>
    <mergeCell ref="CN50:DQ50"/>
    <mergeCell ref="AU49:BI49"/>
    <mergeCell ref="AU50:BI50"/>
    <mergeCell ref="AU51:BI51"/>
    <mergeCell ref="AU52:BI52"/>
    <mergeCell ref="BJ44:CM44"/>
    <mergeCell ref="CN44:DQ44"/>
    <mergeCell ref="BJ45:CM45"/>
    <mergeCell ref="CN45:DQ45"/>
    <mergeCell ref="BJ46:CM46"/>
    <mergeCell ref="CN46:DQ46"/>
    <mergeCell ref="AE48:AT48"/>
    <mergeCell ref="AE49:AT49"/>
    <mergeCell ref="AE50:AT50"/>
    <mergeCell ref="AE51:AT51"/>
    <mergeCell ref="AE52:AT52"/>
    <mergeCell ref="AU44:BI44"/>
    <mergeCell ref="AU45:BI45"/>
    <mergeCell ref="AU46:BI46"/>
    <mergeCell ref="AU47:BI47"/>
    <mergeCell ref="AU48:BI48"/>
    <mergeCell ref="BJ43:CM43"/>
    <mergeCell ref="CN43:DQ43"/>
    <mergeCell ref="AE44:AT44"/>
    <mergeCell ref="AE45:AT45"/>
    <mergeCell ref="AE46:AT46"/>
    <mergeCell ref="AE47:AT47"/>
    <mergeCell ref="BJ47:CM47"/>
    <mergeCell ref="CN47:DQ47"/>
    <mergeCell ref="AE43:AT43"/>
    <mergeCell ref="AU43:BI43"/>
    <mergeCell ref="BJ39:CM39"/>
    <mergeCell ref="CN39:DQ39"/>
    <mergeCell ref="BJ40:CM40"/>
    <mergeCell ref="CN40:DQ40"/>
    <mergeCell ref="BJ41:CM41"/>
    <mergeCell ref="CN41:DQ41"/>
    <mergeCell ref="BJ36:CM36"/>
    <mergeCell ref="CN36:DQ36"/>
    <mergeCell ref="BJ37:CM37"/>
    <mergeCell ref="CN37:DQ37"/>
    <mergeCell ref="BJ38:CM38"/>
    <mergeCell ref="CN38:DQ38"/>
    <mergeCell ref="AE39:AT39"/>
    <mergeCell ref="AE40:AT40"/>
    <mergeCell ref="AE41:AT41"/>
    <mergeCell ref="AE42:AT42"/>
    <mergeCell ref="AU37:BI37"/>
    <mergeCell ref="AU38:BI38"/>
    <mergeCell ref="AU39:BI39"/>
    <mergeCell ref="AU40:BI40"/>
    <mergeCell ref="AU41:BI41"/>
    <mergeCell ref="AU42:BI42"/>
    <mergeCell ref="AE35:AT35"/>
    <mergeCell ref="AU35:BI35"/>
    <mergeCell ref="AU36:BI36"/>
    <mergeCell ref="AE36:AT36"/>
    <mergeCell ref="AE37:AT37"/>
    <mergeCell ref="AE38:AT38"/>
    <mergeCell ref="BJ42:CM42"/>
    <mergeCell ref="CN42:DQ42"/>
    <mergeCell ref="AE31:AT31"/>
    <mergeCell ref="AU31:BI31"/>
    <mergeCell ref="AU32:BI32"/>
    <mergeCell ref="AU33:BI33"/>
    <mergeCell ref="AU34:BI34"/>
    <mergeCell ref="AE32:AT32"/>
    <mergeCell ref="AE33:AT33"/>
    <mergeCell ref="AE34:AT34"/>
    <mergeCell ref="BJ33:CM33"/>
    <mergeCell ref="CN33:DQ33"/>
    <mergeCell ref="BJ34:CM34"/>
    <mergeCell ref="CN34:DQ34"/>
    <mergeCell ref="BJ35:CM35"/>
    <mergeCell ref="CN35:DQ35"/>
    <mergeCell ref="BJ30:CM30"/>
    <mergeCell ref="CN30:DQ30"/>
    <mergeCell ref="BJ31:CM31"/>
    <mergeCell ref="CN31:DQ31"/>
    <mergeCell ref="BJ32:CM32"/>
    <mergeCell ref="CN32:DQ32"/>
    <mergeCell ref="AE28:AT28"/>
    <mergeCell ref="AU28:BI28"/>
    <mergeCell ref="AU29:BI29"/>
    <mergeCell ref="AU30:BI30"/>
    <mergeCell ref="AE29:AT29"/>
    <mergeCell ref="AE30:AT30"/>
    <mergeCell ref="BJ27:CM27"/>
    <mergeCell ref="CN27:DQ27"/>
    <mergeCell ref="BJ28:CM28"/>
    <mergeCell ref="CN28:DQ28"/>
    <mergeCell ref="BJ29:CM29"/>
    <mergeCell ref="CN29:DQ29"/>
    <mergeCell ref="BJ24:CM24"/>
    <mergeCell ref="CN24:DQ24"/>
    <mergeCell ref="BJ25:CM25"/>
    <mergeCell ref="CN25:DQ25"/>
    <mergeCell ref="AE26:AT26"/>
    <mergeCell ref="AE27:AT27"/>
    <mergeCell ref="AU26:BI26"/>
    <mergeCell ref="AU27:BI27"/>
    <mergeCell ref="BJ26:CM26"/>
    <mergeCell ref="CN26:DQ26"/>
    <mergeCell ref="AU22:BI22"/>
    <mergeCell ref="AU23:BI23"/>
    <mergeCell ref="AU25:BI25"/>
    <mergeCell ref="B24:AD24"/>
    <mergeCell ref="AU24:BI24"/>
    <mergeCell ref="AE24:AT24"/>
    <mergeCell ref="B22:AD22"/>
    <mergeCell ref="B23:AD23"/>
    <mergeCell ref="B25:AD25"/>
    <mergeCell ref="AE22:AT22"/>
    <mergeCell ref="AE23:AT23"/>
    <mergeCell ref="AE25:AT25"/>
    <mergeCell ref="DR16:EH55"/>
    <mergeCell ref="A15:AD16"/>
    <mergeCell ref="AE15:AT16"/>
    <mergeCell ref="AU15:BI16"/>
    <mergeCell ref="AE18:AT18"/>
    <mergeCell ref="AU19:BI19"/>
    <mergeCell ref="BJ18:CM18"/>
    <mergeCell ref="CN18:DQ18"/>
    <mergeCell ref="AE19:AT19"/>
    <mergeCell ref="AU18:BI18"/>
    <mergeCell ref="BJ16:CM16"/>
    <mergeCell ref="CN16:DQ16"/>
    <mergeCell ref="BJ19:CM19"/>
    <mergeCell ref="CN19:DQ19"/>
    <mergeCell ref="BJ21:CM21"/>
    <mergeCell ref="BJ76:BU76"/>
    <mergeCell ref="BV76:CG76"/>
    <mergeCell ref="CH76:CS76"/>
    <mergeCell ref="CT76:DE76"/>
    <mergeCell ref="DF76:DQ76"/>
    <mergeCell ref="BJ22:CM22"/>
    <mergeCell ref="CN22:DQ22"/>
    <mergeCell ref="BJ23:CM23"/>
    <mergeCell ref="CN23:DQ23"/>
    <mergeCell ref="BV77:CG77"/>
    <mergeCell ref="CH77:CS77"/>
    <mergeCell ref="CT77:DE77"/>
    <mergeCell ref="DF77:DQ77"/>
    <mergeCell ref="BJ78:BU78"/>
    <mergeCell ref="BV78:CG78"/>
    <mergeCell ref="CH78:CS78"/>
    <mergeCell ref="CT78:DE78"/>
    <mergeCell ref="DF78:DQ78"/>
    <mergeCell ref="BJ79:BU79"/>
    <mergeCell ref="BV79:CG79"/>
    <mergeCell ref="CH79:CS79"/>
    <mergeCell ref="CT79:DE79"/>
    <mergeCell ref="DF79:DQ79"/>
    <mergeCell ref="BJ80:BU80"/>
    <mergeCell ref="BV80:CG80"/>
    <mergeCell ref="CH80:CS80"/>
    <mergeCell ref="CT80:DE80"/>
    <mergeCell ref="DF80:DQ80"/>
    <mergeCell ref="BJ81:BU81"/>
    <mergeCell ref="BV81:CG81"/>
    <mergeCell ref="CH81:CS81"/>
    <mergeCell ref="CT81:DE81"/>
    <mergeCell ref="DF81:DQ81"/>
    <mergeCell ref="BJ82:BU82"/>
    <mergeCell ref="BV82:CG82"/>
    <mergeCell ref="CH82:CS82"/>
    <mergeCell ref="CT82:DE82"/>
    <mergeCell ref="DF82:DQ82"/>
    <mergeCell ref="BJ83:BU83"/>
    <mergeCell ref="BV83:CG83"/>
    <mergeCell ref="CH83:CS83"/>
    <mergeCell ref="CT83:DE83"/>
    <mergeCell ref="DF83:DQ83"/>
    <mergeCell ref="BJ84:BU84"/>
    <mergeCell ref="BV84:CG84"/>
    <mergeCell ref="CH84:CS84"/>
    <mergeCell ref="CT84:DE84"/>
    <mergeCell ref="DF84:DQ84"/>
    <mergeCell ref="BJ85:BU85"/>
    <mergeCell ref="BV85:CG85"/>
    <mergeCell ref="CH85:CS85"/>
    <mergeCell ref="CT85:DE85"/>
    <mergeCell ref="DF85:DQ85"/>
    <mergeCell ref="BJ86:BU86"/>
    <mergeCell ref="BV86:CG86"/>
    <mergeCell ref="CH86:CS86"/>
    <mergeCell ref="CT86:DE86"/>
    <mergeCell ref="DF86:DQ86"/>
    <mergeCell ref="BJ87:BU87"/>
    <mergeCell ref="BV87:CG87"/>
    <mergeCell ref="CH87:CS87"/>
    <mergeCell ref="CT87:DE87"/>
    <mergeCell ref="DF87:DQ87"/>
    <mergeCell ref="BJ88:BU88"/>
    <mergeCell ref="BV88:CG88"/>
    <mergeCell ref="CH88:CS88"/>
    <mergeCell ref="CT88:DE88"/>
    <mergeCell ref="DF88:DQ88"/>
    <mergeCell ref="DF89:DQ89"/>
    <mergeCell ref="BJ90:BU90"/>
    <mergeCell ref="BV90:CG90"/>
    <mergeCell ref="CH90:CS90"/>
    <mergeCell ref="CT90:DE90"/>
    <mergeCell ref="DF90:DQ90"/>
    <mergeCell ref="BJ91:BU91"/>
    <mergeCell ref="BV91:CG91"/>
    <mergeCell ref="CH91:CS91"/>
    <mergeCell ref="CT91:DE91"/>
    <mergeCell ref="DF91:DQ91"/>
    <mergeCell ref="BJ75:DQ75"/>
    <mergeCell ref="BJ89:BU89"/>
    <mergeCell ref="BV89:CG89"/>
    <mergeCell ref="CH89:CS89"/>
    <mergeCell ref="CT89:DE89"/>
    <mergeCell ref="BJ92:BU92"/>
    <mergeCell ref="BV92:CG92"/>
    <mergeCell ref="CH92:CS92"/>
    <mergeCell ref="CT92:DE92"/>
    <mergeCell ref="BV64:CG64"/>
    <mergeCell ref="BV65:CG65"/>
    <mergeCell ref="BV66:CG66"/>
    <mergeCell ref="BV67:CG67"/>
    <mergeCell ref="BJ74:DQ74"/>
    <mergeCell ref="DF92:DQ92"/>
    <mergeCell ref="CH63:CS63"/>
    <mergeCell ref="CH64:CS64"/>
    <mergeCell ref="CH65:CS65"/>
    <mergeCell ref="CH66:CS66"/>
    <mergeCell ref="CH67:CS67"/>
    <mergeCell ref="BJ73:DQ73"/>
    <mergeCell ref="CT64:DE64"/>
    <mergeCell ref="DF63:DQ63"/>
    <mergeCell ref="DF64:DQ64"/>
    <mergeCell ref="DF67:DQ67"/>
    <mergeCell ref="BJ93:BU93"/>
    <mergeCell ref="BV93:CG93"/>
    <mergeCell ref="CH93:CS93"/>
    <mergeCell ref="CT93:DE93"/>
    <mergeCell ref="DF93:DQ93"/>
    <mergeCell ref="BJ94:BU94"/>
    <mergeCell ref="BV94:CG94"/>
    <mergeCell ref="CH94:CS94"/>
    <mergeCell ref="CT94:DE94"/>
    <mergeCell ref="DF94:DQ94"/>
    <mergeCell ref="BJ95:BU95"/>
    <mergeCell ref="BV95:CG95"/>
    <mergeCell ref="CH95:CS95"/>
    <mergeCell ref="CT95:DE95"/>
    <mergeCell ref="DF95:DQ95"/>
    <mergeCell ref="BJ96:BU96"/>
    <mergeCell ref="BV96:CG96"/>
    <mergeCell ref="CH96:CS96"/>
    <mergeCell ref="CT96:DE96"/>
    <mergeCell ref="DF96:DQ96"/>
    <mergeCell ref="BJ97:BU97"/>
    <mergeCell ref="BV97:CG97"/>
    <mergeCell ref="CH97:CS97"/>
    <mergeCell ref="CT97:DE97"/>
    <mergeCell ref="DF97:DQ97"/>
    <mergeCell ref="BJ56:DQ56"/>
    <mergeCell ref="CH57:CS57"/>
    <mergeCell ref="CT57:DE57"/>
    <mergeCell ref="DF57:DQ57"/>
    <mergeCell ref="CT63:DE63"/>
    <mergeCell ref="B105:AC105"/>
    <mergeCell ref="AE105:AT105"/>
    <mergeCell ref="AU105:BI105"/>
    <mergeCell ref="CN15:CS15"/>
    <mergeCell ref="CT15:CY15"/>
    <mergeCell ref="CZ15:DE15"/>
    <mergeCell ref="BV98:CG98"/>
    <mergeCell ref="CH98:CS98"/>
    <mergeCell ref="CT98:DE98"/>
    <mergeCell ref="AF103:AT103"/>
    <mergeCell ref="DF102:DQ102"/>
    <mergeCell ref="DF15:DK15"/>
    <mergeCell ref="DL15:DQ15"/>
    <mergeCell ref="CT65:DE65"/>
    <mergeCell ref="BJ98:BU98"/>
    <mergeCell ref="B104:AC104"/>
    <mergeCell ref="AE104:AT104"/>
    <mergeCell ref="AU104:BI104"/>
    <mergeCell ref="CT66:DE66"/>
    <mergeCell ref="CT67:DE67"/>
    <mergeCell ref="DF98:DQ98"/>
    <mergeCell ref="BJ99:BU99"/>
    <mergeCell ref="BV99:CG99"/>
    <mergeCell ref="CH99:CS99"/>
    <mergeCell ref="CT99:DE99"/>
    <mergeCell ref="DF99:DQ99"/>
    <mergeCell ref="DF101:DQ101"/>
    <mergeCell ref="B102:AC103"/>
    <mergeCell ref="AF102:AT102"/>
    <mergeCell ref="AU102:BI102"/>
    <mergeCell ref="CH100:CS100"/>
    <mergeCell ref="CT100:DE100"/>
    <mergeCell ref="DF100:DQ100"/>
    <mergeCell ref="BJ101:BU101"/>
    <mergeCell ref="BV101:CG101"/>
    <mergeCell ref="CH101:CS101"/>
    <mergeCell ref="CT102:DE102"/>
    <mergeCell ref="B100:AC101"/>
    <mergeCell ref="AF100:AT100"/>
    <mergeCell ref="AU100:BI100"/>
    <mergeCell ref="AF101:AT101"/>
    <mergeCell ref="AU101:BI101"/>
    <mergeCell ref="CT101:DE101"/>
    <mergeCell ref="BJ100:BU100"/>
    <mergeCell ref="BV100:CG100"/>
    <mergeCell ref="BV103:CG103"/>
    <mergeCell ref="CH103:CS103"/>
    <mergeCell ref="AF99:AT99"/>
    <mergeCell ref="AU99:BI99"/>
    <mergeCell ref="BJ102:BU102"/>
    <mergeCell ref="BV102:CG102"/>
    <mergeCell ref="CH102:CS102"/>
    <mergeCell ref="AU103:BI103"/>
    <mergeCell ref="DF65:DQ65"/>
    <mergeCell ref="CT103:DE103"/>
    <mergeCell ref="DF103:DQ103"/>
    <mergeCell ref="B96:AC96"/>
    <mergeCell ref="AE96:AT96"/>
    <mergeCell ref="AU96:BI96"/>
    <mergeCell ref="B89:AC89"/>
    <mergeCell ref="B98:AC99"/>
    <mergeCell ref="AF98:AT98"/>
    <mergeCell ref="AU98:BI98"/>
    <mergeCell ref="CH104:CS104"/>
    <mergeCell ref="CT104:DE104"/>
    <mergeCell ref="DF104:DQ104"/>
    <mergeCell ref="B95:AC95"/>
    <mergeCell ref="AE95:AT95"/>
    <mergeCell ref="AU95:BI95"/>
    <mergeCell ref="B97:AC97"/>
    <mergeCell ref="AE97:AT97"/>
    <mergeCell ref="AU97:BI97"/>
    <mergeCell ref="BJ103:BU103"/>
    <mergeCell ref="BJ105:BU105"/>
    <mergeCell ref="BV105:CG105"/>
    <mergeCell ref="CH105:CS105"/>
    <mergeCell ref="B93:AC94"/>
    <mergeCell ref="AF93:AT93"/>
    <mergeCell ref="AU93:BI93"/>
    <mergeCell ref="AF94:AT94"/>
    <mergeCell ref="AU94:BI94"/>
    <mergeCell ref="BJ104:BU104"/>
    <mergeCell ref="BV104:CG104"/>
    <mergeCell ref="CT105:DE105"/>
    <mergeCell ref="DF105:DQ105"/>
    <mergeCell ref="AF92:AT92"/>
    <mergeCell ref="AU92:BI92"/>
    <mergeCell ref="B90:AC90"/>
    <mergeCell ref="AE90:AT90"/>
    <mergeCell ref="AU90:BI90"/>
    <mergeCell ref="B91:AC92"/>
    <mergeCell ref="AF91:AT91"/>
    <mergeCell ref="AU91:BI91"/>
    <mergeCell ref="AE89:AT89"/>
    <mergeCell ref="AU89:BI89"/>
    <mergeCell ref="AF88:AT88"/>
    <mergeCell ref="AU88:BI88"/>
    <mergeCell ref="B87:AC88"/>
    <mergeCell ref="AF87:AT87"/>
    <mergeCell ref="AU87:BI87"/>
    <mergeCell ref="B85:AC86"/>
    <mergeCell ref="AF85:AT85"/>
    <mergeCell ref="AU85:BI85"/>
    <mergeCell ref="AF86:AT86"/>
    <mergeCell ref="AU86:BI86"/>
    <mergeCell ref="AF84:AT84"/>
    <mergeCell ref="AU84:BI84"/>
    <mergeCell ref="B82:AC82"/>
    <mergeCell ref="AE82:AT82"/>
    <mergeCell ref="AU82:BI82"/>
    <mergeCell ref="B83:AC84"/>
    <mergeCell ref="AF83:AT83"/>
    <mergeCell ref="AU83:BI83"/>
    <mergeCell ref="B81:AC81"/>
    <mergeCell ref="AE81:AT81"/>
    <mergeCell ref="AU81:BI81"/>
    <mergeCell ref="DR76:EH82"/>
    <mergeCell ref="B80:AC80"/>
    <mergeCell ref="AE80:AT80"/>
    <mergeCell ref="AU80:BI80"/>
    <mergeCell ref="B78:AC79"/>
    <mergeCell ref="AF78:AT78"/>
    <mergeCell ref="AU78:BI78"/>
    <mergeCell ref="AF79:AT79"/>
    <mergeCell ref="AU79:BI79"/>
    <mergeCell ref="AF77:AT77"/>
    <mergeCell ref="AU77:BI77"/>
    <mergeCell ref="B75:AC75"/>
    <mergeCell ref="AE75:AT75"/>
    <mergeCell ref="AU75:BI75"/>
    <mergeCell ref="DR75:EH75"/>
    <mergeCell ref="B76:AC77"/>
    <mergeCell ref="AF76:AT76"/>
    <mergeCell ref="AU76:BI76"/>
    <mergeCell ref="DR73:EH73"/>
    <mergeCell ref="B74:AC74"/>
    <mergeCell ref="AE74:AT74"/>
    <mergeCell ref="AU74:BI74"/>
    <mergeCell ref="DR74:EH74"/>
    <mergeCell ref="BJ77:BU77"/>
    <mergeCell ref="AF72:AT72"/>
    <mergeCell ref="AU72:BI72"/>
    <mergeCell ref="DR72:EH72"/>
    <mergeCell ref="B73:AC73"/>
    <mergeCell ref="AE73:AT73"/>
    <mergeCell ref="AU73:BI73"/>
    <mergeCell ref="B68:AC72"/>
    <mergeCell ref="AF68:AT68"/>
    <mergeCell ref="AU68:BI68"/>
    <mergeCell ref="DR68:EH68"/>
    <mergeCell ref="AF66:AT66"/>
    <mergeCell ref="AU66:BI66"/>
    <mergeCell ref="AU70:BI70"/>
    <mergeCell ref="DR70:EH70"/>
    <mergeCell ref="AF71:AT71"/>
    <mergeCell ref="AU71:BI71"/>
    <mergeCell ref="DR71:EH71"/>
    <mergeCell ref="BJ70:DQ70"/>
    <mergeCell ref="BJ71:DQ71"/>
    <mergeCell ref="DF66:DQ66"/>
    <mergeCell ref="AF64:AT64"/>
    <mergeCell ref="AU64:BI64"/>
    <mergeCell ref="AF69:AT69"/>
    <mergeCell ref="AU69:BI69"/>
    <mergeCell ref="DR69:EH69"/>
    <mergeCell ref="AF70:AT70"/>
    <mergeCell ref="DR66:EH66"/>
    <mergeCell ref="AF67:AT67"/>
    <mergeCell ref="AU67:BI67"/>
    <mergeCell ref="DR67:EH67"/>
    <mergeCell ref="AU62:BI62"/>
    <mergeCell ref="DR62:EH62"/>
    <mergeCell ref="B63:AC67"/>
    <mergeCell ref="AF63:AT63"/>
    <mergeCell ref="AU63:BI63"/>
    <mergeCell ref="DR64:EH64"/>
    <mergeCell ref="AF65:AT65"/>
    <mergeCell ref="AU65:BI65"/>
    <mergeCell ref="DR65:EH65"/>
    <mergeCell ref="DR63:EH63"/>
    <mergeCell ref="B61:AC61"/>
    <mergeCell ref="AE61:AT61"/>
    <mergeCell ref="AU61:BI61"/>
    <mergeCell ref="DR61:EH61"/>
    <mergeCell ref="BJ68:DQ68"/>
    <mergeCell ref="B60:AC60"/>
    <mergeCell ref="AE60:AT60"/>
    <mergeCell ref="AU60:BI60"/>
    <mergeCell ref="B62:AC62"/>
    <mergeCell ref="AE62:AT62"/>
    <mergeCell ref="BJ69:DQ69"/>
    <mergeCell ref="BJ72:DQ72"/>
    <mergeCell ref="DR58:EH58"/>
    <mergeCell ref="B59:AC59"/>
    <mergeCell ref="AE59:AT59"/>
    <mergeCell ref="AU59:BI59"/>
    <mergeCell ref="DR59:EH59"/>
    <mergeCell ref="AE58:AT58"/>
    <mergeCell ref="AU58:BI58"/>
    <mergeCell ref="DR60:EH60"/>
    <mergeCell ref="B55:AC55"/>
    <mergeCell ref="AE55:AT55"/>
    <mergeCell ref="AU55:BI55"/>
    <mergeCell ref="B56:AC56"/>
    <mergeCell ref="AE56:AT56"/>
    <mergeCell ref="AU56:BI56"/>
    <mergeCell ref="B53:AC53"/>
    <mergeCell ref="AE53:AT53"/>
    <mergeCell ref="AU53:BI53"/>
    <mergeCell ref="B54:AC54"/>
    <mergeCell ref="AE54:AT54"/>
    <mergeCell ref="AU54:BI54"/>
    <mergeCell ref="DR15:EH15"/>
    <mergeCell ref="AE17:AT17"/>
    <mergeCell ref="AU17:BI17"/>
    <mergeCell ref="BJ17:CM17"/>
    <mergeCell ref="CN17:DQ17"/>
    <mergeCell ref="DR56:EH56"/>
    <mergeCell ref="AE20:AT20"/>
    <mergeCell ref="BJ20:CM20"/>
    <mergeCell ref="CN20:DQ20"/>
    <mergeCell ref="AE21:AT21"/>
    <mergeCell ref="BP15:BU15"/>
    <mergeCell ref="CN21:DQ21"/>
    <mergeCell ref="AU20:BI20"/>
    <mergeCell ref="AU21:BI21"/>
    <mergeCell ref="B18:AD18"/>
    <mergeCell ref="B19:AD19"/>
    <mergeCell ref="B20:AD20"/>
    <mergeCell ref="BV15:CA15"/>
    <mergeCell ref="CB15:CG15"/>
    <mergeCell ref="CH15:CM15"/>
    <mergeCell ref="B21:AD21"/>
    <mergeCell ref="A5:EH5"/>
    <mergeCell ref="A6:EH6"/>
    <mergeCell ref="A7:EH7"/>
    <mergeCell ref="O10:DV10"/>
    <mergeCell ref="H11:BE11"/>
    <mergeCell ref="H12:BE12"/>
    <mergeCell ref="B17:AD17"/>
    <mergeCell ref="A13:BE13"/>
    <mergeCell ref="BJ15:BO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Вильевна</cp:lastModifiedBy>
  <cp:lastPrinted>2015-05-07T01:49:08Z</cp:lastPrinted>
  <dcterms:created xsi:type="dcterms:W3CDTF">2010-05-19T10:50:44Z</dcterms:created>
  <dcterms:modified xsi:type="dcterms:W3CDTF">2015-05-12T03:53:50Z</dcterms:modified>
  <cp:category/>
  <cp:version/>
  <cp:contentType/>
  <cp:contentStatus/>
</cp:coreProperties>
</file>